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wansea 2019-coded" sheetId="1" r:id="rId4"/>
    <sheet state="visible" name="Swansea 2020-coded" sheetId="2" r:id="rId5"/>
    <sheet state="visible" name="UZH 2020-coded" sheetId="3" r:id="rId6"/>
    <sheet state="visible" name="Swansea19-Summary" sheetId="4" r:id="rId7"/>
    <sheet state="visible" name="Swansea 2020-Summary" sheetId="5" r:id="rId8"/>
    <sheet state="hidden" name="Swansea19Topics-final" sheetId="6" r:id="rId9"/>
    <sheet state="hidden" name="Swansea20Topics-final" sheetId="7" r:id="rId10"/>
    <sheet state="visible" name="All charts together" sheetId="8" r:id="rId11"/>
  </sheets>
  <definedNames>
    <definedName hidden="1" localSheetId="0" name="_xlnm._FilterDatabase">'Swansea 2019-coded'!$D$1:$D$1000</definedName>
    <definedName hidden="1" localSheetId="1" name="Z_87D617A4_3D9E_4B30_B004_1B0B920E7C94_.wvu.FilterData">'Swansea 2020-coded'!$B$1:$B$537</definedName>
    <definedName hidden="1" localSheetId="0" name="Z_5CA033D1_7861_43C6_AAE8_31256B01AD6C_.wvu.FilterData">'Swansea 2019-coded'!$H$1:$H$477</definedName>
    <definedName hidden="1" localSheetId="1" name="Z_5CA033D1_7861_43C6_AAE8_31256B01AD6C_.wvu.FilterData">'Swansea 2020-coded'!$G$1:$G$537</definedName>
    <definedName hidden="1" localSheetId="2" name="Z_5CA033D1_7861_43C6_AAE8_31256B01AD6C_.wvu.FilterData">'UZH 2020-coded'!$H$1:$H$268</definedName>
    <definedName hidden="1" localSheetId="1" name="Z_B5A0AC94_2250_4AF6_BF1D_88DD77603B1A_.wvu.FilterData">'Swansea 2020-coded'!$B$1:$B$537</definedName>
  </definedNames>
  <calcPr/>
  <customWorkbookViews>
    <customWorkbookView activeSheetId="0" maximized="1" tabRatio="600" windowHeight="0" windowWidth="0" guid="{B5A0AC94-2250-4AF6-BF1D-88DD77603B1A}" name="Filter 11"/>
    <customWorkbookView activeSheetId="0" maximized="1" tabRatio="600" windowHeight="0" windowWidth="0" guid="{5CA033D1-7861-43C6-AAE8-31256B01AD6C}" name="Filter 1"/>
    <customWorkbookView activeSheetId="0" maximized="1" tabRatio="600" windowHeight="0" windowWidth="0" guid="{87D617A4-3D9E-4B30-B004-1B0B920E7C94}" name="Filter 10"/>
  </customWorkbookViews>
  <extLst>
    <ext uri="GoogleSheetsCustomDataVersion1">
      <go:sheetsCustomData xmlns:go="http://customooxmlschemas.google.com/" r:id="rId12" roundtripDataSignature="AMtx7mgFP/ms9GDsF425ph9hMz6CNiWgRg=="/>
    </ext>
  </extLst>
</workbook>
</file>

<file path=xl/sharedStrings.xml><?xml version="1.0" encoding="utf-8"?>
<sst xmlns="http://schemas.openxmlformats.org/spreadsheetml/2006/main" count="5342" uniqueCount="1228">
  <si>
    <t>ID</t>
  </si>
  <si>
    <t>CODER</t>
  </si>
  <si>
    <t>order</t>
  </si>
  <si>
    <t>Threads / conversation</t>
  </si>
  <si>
    <t>Post</t>
  </si>
  <si>
    <t>Visualization Technique</t>
  </si>
  <si>
    <t>Topic</t>
  </si>
  <si>
    <t>Resources</t>
  </si>
  <si>
    <t>Research Questions</t>
  </si>
  <si>
    <t>Improved Designs</t>
  </si>
  <si>
    <t xml:space="preserve">COUNT: </t>
  </si>
  <si>
    <t>PERCENTAGE:</t>
  </si>
  <si>
    <t>Is it okay to use a symbol map with pie charts instead of a traditional bar stacked bar chart?</t>
  </si>
  <si>
    <t>I have made this symbol map of pie charts using the Project Tycho dataset and selected 6 deadly infectious diseases.
usa%20mapusa map.png1440×870 220 KB
Type: Symbol map
Tool: Tableau
Country: United States of America
Years: 1888-1918 (population data: 1900)
Visual mappings:
State name (generated longitude &amp; latitude)
Population
Count value Pop. Adj.
Condition name
Observation:
From this data, we can make a few observations. Firstly, we can see that even when adjusted for population, the densely populated areas are far more susceptible to infectious diseases, for example, the east coast (especially New York, Massachusetts, and Philadelphia) the count value is higher than everywhere else. Of course, this is likely due to the dense populated enabling the fast spread of infectious disease. You can see that Texas, Nevada, and New Mexico have near non-existent infectious disease issues when compared to the east coast states. As well as this we can see that the densely populated areas on the east coast have very little Small Pox compared to the rural areas, where Small Pox is the main problem.
Data preparation:
I had to download a dataset of historic US state populations and link them to the Tycho dataset in Tableau which allowed me to adjust the data for population. Without this, the states with the highest population would have almost always had the highest disease cases.
Question:
I’m wondering whether this chart type is useful when compared to a traditional stacked bar chart (with the state names across x-axis and colours indicating diseases) as a bar chart like this would likely be easier to read but it would be very long. We can see this pie chart symbol map combination being used as far back as 1858. [1]
Personally I think this format works better than a bar chart for this data because there are 52 states; too many for a person to properly take in at one time from a very long stacked bar chart - I think the direct links to their geographic location makes the data easier for a person to process.
References:
[1] No Humble Pie: The Origins and Usage of a Statistical Chart - Ian Spence
Journal of Educational and Behavioral Statistics, Vol. 30, No. 4 (Winter, 2005), pp. 353-368
DOIs:
Typhoid: 0.25337/T7/ptycho.v2.0/US.4834000
Influenza: 0.25337/T7/ptycho.v2.0/US.6142004
Smallpox: 0.25337/T7/ptycho.v2.0/US.67924001
Scarlet Fever: 0.25337/T7/ptycho.v2.0/US.30242009
Petussis: 0.25337/T7/ptycho.v2.0/US.27836007
Diptheria: 0.25337/T7/ptycho.v2.0/397428000
Thank you,
Morgan.</t>
  </si>
  <si>
    <t>Design: Effectiveness, General: Interpretation inquiry</t>
  </si>
  <si>
    <t>map, pie chart</t>
  </si>
  <si>
    <t>Link to dataset</t>
  </si>
  <si>
    <t>none</t>
  </si>
  <si>
    <t>request</t>
  </si>
  <si>
    <t>Pie charts are difficult for the human eye to correctly perceive. Angles and areas require higher cognitive loads on the human brain. Bar charts are generally easier for humans to draw information from.</t>
  </si>
  <si>
    <t>Design: Improvement Advice</t>
  </si>
  <si>
    <t>None</t>
  </si>
  <si>
    <t>suggestions</t>
  </si>
  <si>
    <t>I think it would be a good idea for you to revise your colour scheme with regards to the pie chart. In the darker regions (the more infected areas of the US), the pink region of the pie chart almost blends in to the background. You could try to choose two sets of colour schemes with a higher level of contrast to avoid this potential obfuscation.</t>
  </si>
  <si>
    <t>it depends on what the user is trying to achieve. If the idea is to draw attention to areas of high measles, then blending into the background would be a perfectly legitimate feature.</t>
  </si>
  <si>
    <t>Visualizing TB cases from the USA using a hierarchical treemap</t>
  </si>
  <si>
    <t>Hello, I am a Swansea University student (I am sure you’ve seen many of us around), and this my hierarchical treemap.
Tool: Tableau
Country: U.S.A
DOI: 10.25337/T7/ptycho.v2.0/US.56717001
Disease: Tuberculosis
Visual Mappings:
-Colour: Number of records
-Shape: Count Value
-Position: From the upper left to the lower right, the count value decreases.
-Hierarchy: State -&gt; County-&gt; City
Data Preparation: I have filtered all the results that would give the value “NA”.
hierarchyhierarchy.PNG908×484 86.9 KB
I was wondering if I could get any feedback regarding the visualisation of the data. I have noticed that the labeling is inconsistent and that there are some inequalities, especially looking at Illinois. However it was the best I could think of with the dataset given. I’ve tried reducing the number of states but the inconsistent labeling issue still occurs.
Thank you in advance.</t>
  </si>
  <si>
    <t xml:space="preserve">Design: Label, General: Improvement inquiry 
</t>
  </si>
  <si>
    <t>treemap</t>
  </si>
  <si>
    <t>What is “Count Value”? Is the 3rd level “City” encoded in the treemap? I guess that this treemap allows users to see (i) a large number of records vs a small number of records, (ii) a large count value vs a small count value, (iii) the name of the state with a large count value. Would the users want to see also, e.g., (iv) the name of the state with a large number of records, or (v) the ratio of number of records over count value? Perhaps these requirements are beyond what your class lecturer asked you to do.</t>
  </si>
  <si>
    <t>x</t>
  </si>
  <si>
    <t>Sorry for not being more clear, count value is the number of people infected. I was thinking of displaying the State with the largest count value (hence why I used it as the size), while also showing which county/city has the majority of the infected rate within their respective States.</t>
  </si>
  <si>
    <t>One thing you could add to make the visualisation clearer to see is colour code each state with its own unique colour. This would allow you and others to easily identify each block using a legend/key alongside this.</t>
  </si>
  <si>
    <t>Comparison of fatalities due to Dengue virus for different countries</t>
  </si>
  <si>
    <t>Guideline: Insert the visualization guideline
Source: https://www.tycho.pitt.edu/search/ 2
Question:
I am a student at Swansea University. I am currently working on an assignment which consists in the implementation of a visualisation of data obtained throught Project Tycho (https://www.tycho.pitt.edu/). For this assignment, I have chosen to represent the correlation between the total number of fatalities, the average number of fatalities ( against the number of records) and the time of infection for Dengue virus. This was done for 99 different countries
t%C3%A9l%C3%A9chargementtéléchargement.png1982×2759 204 KB
It would be very grateful if someone could bring some recommendations or any comments.
These are the information concerning the visualisation :
Visual Design Type: Cluster Heatmap
Name of the Tool: Python
Country: 99 different countries
Year: 1924-2017
Visual Mappings:
Color: The values in each column are standardized, color is mapped to the difference to the mean (mean of each column). Each row represents a country.
Hierarchy: At the left, the hierarchy represents the different clusters created by the average method.
Unique Observation: We can clearly see that for China, Cambodia or Nicaragua, the total number of fatalities is very high comparing with the mean of all countries. The mean fatalities which represent the ratio between the number of total fatalities and the number of records, these countries are just above the mean of all countries. Indeed, Chile has the highest mean of fatalities which means that the majority of infected people died. It is also important to underline that for Brazil, Venezuela, Taiwan, Thailand or Vietnam, the time of infection is relatively short and it seems that the mean fatalities has the same trend.
Data preparation: In order to have the mean of fatalities for each country, the data has to be grouped by country and sum the total of fatalities for each countries divided by the number of records. Concerning the time of infection, it is the difference between the start date and the end date. To have clearer plot, it was also necessary to standardize the data.
The DOI of the dataset :
https://www.tycho.pitt.edu/search/ 2
All the countries was selected and in “Condition”, “Denge” was also selected
Thank you.</t>
  </si>
  <si>
    <t>General: Improvement inquiry</t>
  </si>
  <si>
    <t>heatmap</t>
  </si>
  <si>
    <t>The hierarchy is a little cramped is difficult to interpret on the lower tiers.</t>
  </si>
  <si>
    <t>The fact that there are a lot of countries on this makes it hard to differentiate between them at first glance on this visual design. I would recommend a stacked bar chart with the bars being set to mean fatalities, total fatalities, time of infection. This will make it easier in my opinion to see the differences between each country at first glance.</t>
  </si>
  <si>
    <t>Design: Improvement Advice, Design: Alternative</t>
  </si>
  <si>
    <t>I don’t think that this heatmap is a good idea, because of the large number of countries that should be displayed. I would rather use either a Bubble Chart or an Area Chart to display the changes over time.</t>
  </si>
  <si>
    <t>Design: Alternative</t>
  </si>
  <si>
    <t>Pie Map Chart - Acute A and B viral hepatitis in the US</t>
  </si>
  <si>
    <t>Hi, as a part of my module Data Visualisation I was tasked to prepare a visualisation of Tychoo dataset. I am a Software Engineering student at Swansea University.
map%2012map 12.PNG1915×1018 291 KB
DOI: 10.25337/T7/ptycho.v2.0/US.25102003 and 10.25337/T7/ptycho.v2.0/US.76795007
Visual Design Type: Pie Map Chart
Name of Tool: Tableau
Country: United States
Diseases: Acute type A viral hepatitis, Acute type B viral hepatitis
Year: 2001-2017
Visual Mappings:
Colour intensity represents the relative total count of both diseases for each of the state. The deeper colour, the more cases there were in total in a given state. The pie chart mapped to each of the state represents the share of the diseases.
Description: This pie map chart visualises the occurrence of acute type A and B viral hepatitis in the United States, comparing share of each of the disease type.
Unique Observation:
It can be observed that southern states had a noticeably higher number of cases than the northern states. California and Florida had the largest number of incidents, when South Dakota had the smallest number of cases. It can be also seen that acute hepatitis type B was dominating in the south-east part of the United States, when type A was dominant in the north-east.
Data Preparation:
To prepare the data, I had to decide to choose and visualise relevant information. I have combined datasets for acute type A and B viral hepatitis. Then, for each of the state, I summed them up and then calculated the share of each of the disease in the total number of cases for each of the state.
Question:
I am wondering how I could emphasise the prevalence of a given disease compared to the other in a more approachable way than a pie chart?
Kind regards,
Marcin Kolber</t>
  </si>
  <si>
    <t>General: Improvement inquiry, Design: Visualization Technique Alternative</t>
  </si>
  <si>
    <t>pie chart</t>
  </si>
  <si>
    <t>Hello elmarko1,
I like the idea of your visualization. What I would suggest is improving colouring. You could try including some intermediate colours which would better emphasize the total number of cases per state. You can see that the states in the Mid-West region are not separated clearly. This can easily be done by introducing your personal colour palette. Tutorial on how to do it:
https://onlinehelp.tableau.com/current/pro/desktop/en-us/formatting_create_custom_colors.htm
One more thing would be to include your colour scaling in a legend. Additionally, since you are considering two types of hepatitis, you can experiment and convert your current visualization into a treemap showing of the hierarchy between the diseases.
Kristiyan Vladimirov</t>
  </si>
  <si>
    <t>Design: Improvement Advice, Design: Additional educational resources</t>
  </si>
  <si>
    <t>Hi,
You could use colours to display a ratio between those two diseases, then use bubbles for displaying the size. Or you could possibly keep the colours of the state but use colourful bubbles to indicate the ratio of the diseases.</t>
  </si>
  <si>
    <r>
      <rPr>
        <rFont val="Arial"/>
        <color theme="1"/>
        <sz val="10.0"/>
      </rPr>
      <t xml:space="preserve">Greetings El Marko,
</t>
    </r>
    <r>
      <rPr>
        <rFont val="Arial"/>
        <b/>
        <color theme="1"/>
        <sz val="10.0"/>
      </rPr>
      <t>I’ve found your visualisation extremely interesting, especially the chart for the Maine state which resembles Pac-Man.
Do you think that’s a coincidence?
Could Pac-Man from Montana also play a part in this conspiracy?
I hope that you can answer my questions.</t>
    </r>
    <r>
      <rPr>
        <rFont val="Arial"/>
        <color theme="1"/>
        <sz val="10.0"/>
      </rPr>
      <t xml:space="preserve">
However, to answer your question. I would suggest using dots to emphasise the prevalence of a given disease compared to the other.
Till we meet again,
Hoosier Daddy</t>
    </r>
  </si>
  <si>
    <t>Design: Additional educational resources</t>
  </si>
  <si>
    <t>Visualising Tuberculosis across the USA - Bubble Chart or Choropleth?</t>
  </si>
  <si>
    <t xml:space="preserve">Hi,
I am a Computer Science Masters student currently studying Data Visualisation. As part of my coursework I am exploring and visualising the Project Tycho data. I’m looking at the cases of TB across the USA from 1981 to 2014.
I have included a second image in the comments as new users may only post one picture
image
Visual Design Type: Choropleth and Bubble Chart
Name of Tool: Tableau
Country: United States of America
Disease(s): Tuberculosis
Year: 1891 to 2014
Visual Mappings:
Colour: Shows the number of fatalities.
Shape: Circles - size of which indicates number of cases.
References:
 carto.com 1
80 Data Visualization Examples Using Location Data and Maps
We've scoured the web in search of data visualizations showing the value of location data in its many varieties, and have compiled this list to bring you the very best examples.
msktc.org 2
Charts_Tool_Bubble_508c.pdf
1162.42 KB
 nhs.uk – 23 Oct 17
Tuberculosis (TB)
Read about tuberculosis (TB), which is a curable bacterial infection spread by inhaling tiny droplets from the coughs or sneezes of an infected person.
Unique Observation:
It can be seen on the Choropleth that the East Coast of the USA seems to have a slightly higher number of TB cases.
Data Preparation: Cumulative data had to be removed from the data set to prevent counting the same results twice.
DOI: 10.25337/T7/ptycho.v2.0/US.56717001
My Question: Is there a better way to visualise this data?
I feel that the choropleth type visualisation is sub-optimal, it could be better. I really like the bubble chart visualisation, however it lacks clarity in the states with smaller overall count for cases due to the fact that there isn’t space to label them. It also lacks the slight trend of Eastern states having a greater number of cases.
Any advice would be appreciated.
Many thanks,
Alex
</t>
  </si>
  <si>
    <t>choropleth map, bubble chart</t>
  </si>
  <si>
    <t>image
Here is the bubble chart that was created.</t>
  </si>
  <si>
    <t>Hello,
Excellent question. I feel that the bubble chart visualisation gives a clearer picture of the differences in the data and helps with infering observations from the data. It certainly gives a more explicit representation of the differences between cases and fatalities. One thing you may consider, so you wish, is that the colours could be improved to show the differences in the less ambiguous manner. Personally, I think the blue to red spectrum could be confusing for any end users of this data.
Hope this Helps.</t>
  </si>
  <si>
    <t>Visualisation of Average and Median Dengue infection rates across countries</t>
  </si>
  <si>
    <t>I’m a student from Swansea University looking to visualise some data from the Tycho project - namely that on the Dengue virus across all countries for which there is data. Visualisation made using Tableau.
Countries: Brazil, Vietnam, China, Thailand, Cuba, India, etc.
Disease: Dengue virus
Years: 1955-2009
X-axis is mapped to average number of recorded Dengue cases for each country across all years, y-axis mapped to median across all years. Each different colour represents a different country - in retrospect, this is fairly redundant, only serving to make multiple clustered points more distinguishable from each other.
scatterplotscatterplot.png803×779 20.7 KB
My intention was to easily identify countries where the mean value, which is easily skewed by outliers, and the median value were either very close or very disparate - the former implying Dengue cases to remain relatively stable, the latter implying a tendency toward sudden outbreaks.
My questions are as follows:
Should I have opted for utilising logarithmic scales on the axes in order to make the differences between tightly-clustered datapoints more visible, or would the nature of such impede at-a-glance understanding of the data?
Moreover, would another form of visualisation be better suited to showing the relationship between average number of Dengue cases and the median?</t>
  </si>
  <si>
    <t>scatterplots</t>
  </si>
  <si>
    <t>Hi,
I might not understand exactly what you are trying to do as it seems that you are trying to show the relationship between Median and Average and I believe that they always are related mathematically although I might be incorrect.
Wouldn’t it make more sense to show the median or average in relation to each country? or each year for one country? Just throwing some ideas at you.
With regards to the scale I would just try it out and see if it serves your purposes better.
Best of luck
Carlo</t>
  </si>
  <si>
    <t>I’m a bit baffled that you have different scales for the two axes: 0-90k vs. 0-8k. Are the differences that great?
To your question, yes, I’d use a logarithmic scale, add country names, and a tooltip to show actual values.
Alternatively you could also just use a country list and show both average and median as bars. Order the list by their ratio.
Or, have a list of countries and for each show a small bar chart with data over years might be better at showing trends and outliers (a heatmap where rows are countries, columns are years, and cells are counts might also do)</t>
  </si>
  <si>
    <t>Visualising Disease Distribution Across the US</t>
  </si>
  <si>
    <t>Hi Data Visualizers,
I’ve attempted to show the distribution of common diseases through the continental US. The goal is to identify trends in the data and deduce a causation from the correlation. I’ve selected measles, TB, meningitis, variola virus and streptococcus cases between 1900 - 2014. The data is pulled from (https://www.tycho.pitt.edu).
PNGFatman Map.PNG.jpg1435×711 240 KB
Visual Design Type: Choropleth Map, Piechart
Name of Tool: Tableau
Country: United States
Disease: Measles, TB, Meningitis, Variola virus, Streptococcus
Year: 1900-2014
DOI: 10.25337/T7/ptycho.v2.0/US.14189004
Visual Mappings:
Colour:
State colour intensity calculated as percentage case numbers of total.
Distinct disease cases shown as different colours on pie chart.
Position: Cases are bound to their geographical positions
Unique Observation:
We can see the majority of cases occur in the north east with Texas, California, Washington and Colorado also having a high number of cases. A correlation could be drawn in those states having large cities as compared to other mid-western states.
Distribution is fairly consistent with measles being the most diagnosed ailment.
Louisiana is an outlier with proportionately greater number of TB cases than other states.
Streptococcus seems to be more prominent in the mid-west.
Data Preparation:
Case numbers calculated as percentage of cases per state over all reported cases.
Mapping state/country to altitude/longitude.
So here’s some questions, any feedback welcomed.
Is my palette choice optimal to distinguish between diseases?
Have I selected too large a time-frame to extract any useful information?
Thanks for your time.
Chloropleth Map: https://datavizcatalogue.com/method/choropleth.html 3</t>
  </si>
  <si>
    <t xml:space="preserve">General: Interpretation inquiry, Design: Color 
</t>
  </si>
  <si>
    <t>choropleth map+pie chart</t>
  </si>
  <si>
    <t>In terms of color choices to distinguish different diseases you could check if your choices align with a colorbrewer 2.0s suggested palettes.
If you’re worried that your period is too long you could implement the same visualisation in a language like D3 allowing for interaction such as a time scale to filter data.</t>
  </si>
  <si>
    <t xml:space="preserve">Desing: Additional educational resources, Design: Additional educational resources 
</t>
  </si>
  <si>
    <t>Choropleth Visualization of MMR in the US</t>
  </si>
  <si>
    <t>Good Afternoon,
I am a student from Swansea University and I am currently working on a data visualization assignment that involves visualizing data from Project Tycho(https://www.tycho.pitt.edu/). As part of the assignment I have been asked to pose a question about one of my visualizations onto VisGuides.
Here I wanted to look at number of incidents of MMR in the US in order to find out if there is anything of interest that can be concluded from the visualizaiton of this data. I present a choropleth image.
MMR_choroplethMMR_choropleth.jpg1014×569 58.3 KB
Visual Design Type: Choropleth
Name of Tool: Plot-ly. Cited //plot.ly/python/county-choropleth/ 7
Country: US by state
Disease: MMR
Year: 1998 - current
Visual Mappings:
color: color intensity is mapped to number of cases per 100,000 population per state. Higher the intensity the more cases
position: data is mapped to states in the US
Unique Observation: Arkansas has darkest color indicated highest number of cases per 100k population. An internet search highlighted a recent outbreak in the state. From (www-cdc.gov-mumps-outbreaks), a large (*Mumps) outbreak in a close-knit community in northwest Arkansas, resulted in nearly 3,000 cases."
Data Preparation: Data comes from Project Tycho. Data was compiled by selecting number of cases of measles, mumps and rubella per US state between 1998 and current date. Data DOI(s) (10.25337/T7/ptycho.v2.0/US.14189004//
10.25337/T7/ptycho.v2.0/US.36989005//
10.25337/T7/ptycho.v2.0/US.36653000)
The original data was filtered down to state, total counts of Measles, Mumps and Rubella were summed per state, in addition population of each state was included as of 2012. Source (datamarket-com/data/set/4m86/us-population-by-state-and-county#!ds=4m86!7x53=7:7x52=2.3.4.5.6.7.8.9.a.b.c.d.e.f.g.h.i.j.k.l.m.n.o.p.q.r.s.t.u.v.w.x.y.z.10.11.12.13.14.1h.15.16.17.18.19.1a.1b.1c.1d.1e.1f.1g:8sf4=1&amp;display=barstack
My question:
In the visualization you can see that Arkansas is darkest colouring indicating highest number of cases of MMR. The issue is that this appears to skew the image in that other states are appearing much lighter. So it is difficult to see any trends that may appear between these other states. What is the best way of dealing with this outlier? In addition are there any improvements that can be made to this visualization?
Many thanks C
*** I had to unlink some URLs as new users are only allowed to add two to a post!?</t>
  </si>
  <si>
    <t>choropleth map</t>
  </si>
  <si>
    <t>Hey,
I’m not sure if plotly has this feature but is in not possible to use logarithmic scaling for the color to size scale? This will solve the issue of extremely large changes in data.</t>
  </si>
  <si>
    <t>The colormap is perhaps not optimal. If one wishes to observe only the states with high numbers, it is not too bad. As most states are with a lower number, it is not easy to compare these states, Based on the multi-band concept confirmed by Ware and Borgo et al., I would suggest to use a discrete colormap or a combined discrete and continuous colormaps. I would use discrete color bands at least for the 0-4 and 5-9 ranges with two different hues, e.g., two sequential single hue maps (e.g., https://seaborn.pydata.org/tutorial/color_palettes.html 1), One may use another single hue map for the range 10-MAX.
WARE C.: Color sequences for univariate maps: Theory, experiments, and principles. IEEE Computer Graphics and Applications 8, 5 (1988), 41–49.
BORGO R., et al.: Evaluating the impact of task demands and block resolution on the effectiveness of pixel-based visualization. IEEE Trans. Visualization &amp; Computer Graphics 16, 6 (2010), 963–972.</t>
  </si>
  <si>
    <t xml:space="preserve">Design: Improvement Advice, Design: Additional educational resources
</t>
  </si>
  <si>
    <t>Visualising Pneumonia vs Influenza in the US using a treemap</t>
  </si>
  <si>
    <t>Hi,
I am a Computer Science student currently studying Data Visualisation and as part of my coursework I am exploring and visualising the Project Tycho dataset. Specifically, I’m comparing the number of infections and fatalities of Pneumonia and Influenza in the US from 1920 – 1929 (DOIs: 10.25337/T7/ptycho.v2.0/US.6142004 and 10.25337/T7/ptycho.v2.0/US.233604007). https://www.tycho.pitt.edu/
I have visualised this data using a treemap, with a hierarchy of State -&gt; Year -&gt; Disease. The size of the rectangles represents the number of infections and the colour represents the number of fatalities. I created this visualisation using Tableau and although it is interactive so all the data can be seen through the interactions, hovering the mouse over a rectangle will show all the data for that rectangle.
I have tried to stick to Tuft’s principles [1] and so I was wondering if there was a modification I could make, to the treemap or data, for me to more clearly show all of the data for all of the states? As the ones with fewer infections are harder to see. Also, are there any other improvements I could make to the visualisation.
[1] Edward, T. (2001). The visual display of quantitative information. Graphics Press, Cheshire, USA.
pnemonia%20and%20influenzapnemonia and influenza.png1920×1080 280 KB</t>
  </si>
  <si>
    <t xml:space="preserve">Design: Size, General: Improvement inquiry
</t>
  </si>
  <si>
    <t>Hi @MPayne,
I’m not familiar with Tableau, but is there a way to have the size mapped non-linearly? Doing this would make the smaller rectangles, larger while still keeping the integrity of the visualisation.</t>
  </si>
  <si>
    <t>Hi, MPayne,
You may experiment with a different ordering, such as, Year -&gt; State -&gt; Disease, Year -&gt; Disease -&gt; State, …, and try to write down what can you observe. You may compare the usefulness of different orderings.
Please note that colour perception is affected by the size of the rectangles (especially when they are small, e.g., bottom right of the image). See SZAFIR D. A.: Modeling color difference for visualization design. IEEE TVCG 24, 1 (Jan 2018), 392–401. You may use a multi-band colormap to alleviate this issue. see BORGO R., et al. Evaluating the impact of task demands and block resolution on the effectiveness of pixel-based visualization. IEEE TVCG 16, 6 (2010), 963–972 and WARE C.: Color sequences for univariate maps: Theory, experiments, and principles. IEEE Computer Graphics and Applications 8, 5 (1988), 41–49.</t>
  </si>
  <si>
    <t xml:space="preserve">Design: Improvement Advice , Design: Additional educational resources 
</t>
  </si>
  <si>
    <t>Philippines: Conflict and Dengue Infection Rates</t>
  </si>
  <si>
    <t>Hi, Swansea student here.
I’ve attempted to visualise the affect conflict has on the spread of Dengue virus within the Philippines. The idea going into this was to determine if “stability” as measured by instances of conflict violence would have a notable affect on dengue infection rates. The theory being that low stability regions tend to deal with infections worse. The visualisation takes place between 2000 to 2010.
image
The above design shows the percent of a regions population that were infected by the dengue virus over 10 years. The greater the saturation, the higher the percentage (between 0 and 4%, nowhere went higher than 3.5%). Overlayed onto this are instances of conflict violence as recorded by the UCDP data set, these use a longitudinal and latitudinal co-ordinate to plot the number of deaths that resulted from any given event in the data set. Size being encoded to the number of total casualties caused by the event.
Tool: Tableau
Data sources:
dengue virus data for the phillipines from project tycho https://www.tycho.pitt.edu/data/
conflict data from the upscalla data conflict program https://ucdp.uu.se/#country/840
Phillipines population information from the Phillipine statistic authority https://psa.gov.ph/products-and-services/publications/philippine-statistical-yearbook
Data preparation:
Aside from removing all the unnecessary fields within all 3 data sets, aliases were added for all the Philippines information on Tycho and the PSA in order for them to co-operate with Tableau. The PSA lists population by region, but in many instances included cities as a separate entry, which then had to manually be re-added to region totals. Average population is a created field from 2 different census’. This is used to determine the “percent of region population afflicted by dengue” with the project tycho data.
Visual Mappings:
Colour : Percent of region pop afflicted by dengue
Position: long and lat co-ordinates to plot conflict instances.
Size/Shape : Circle size of conflict instance determining casualties caused by the event.
As you can pretty much see from the data, there doesn’t appear to be much affect on dengue from the concentration in violence. The southern regions have more occurrences but no real change in dengue rates. Meaning either the Filipino government effectively limits the affect conflict has within a region, or that other factors influence enough to eclipse any change from the “stability”. For example, the northern regions tend to be more affected by extreme weather/monsoons. Or the visualisation is poorly thought out.
It does still however show that as a population percent, dengue is fairly uniform across the Philippines.
Questions:
Are any parts of my visualisation unclear?
Is there a better way to visualise the “stability” beyond the simple incident plots?
Is the colour mapping effective?
Is there a way to aggregate plots that lie within one another, or at least make the circles translucent? (couldn’t find this myself)
Suggestions on better use of time frames? Selected 10 years to get a broad coverage, but this does mean artificially averaging a lot of the data.
Most importantly: Is the visualisation worthwhile in that there isn’t any overt correlation? My rational on this is saying that the assumption would be there is correlation (destabilised regions do fare worse with epidemics historically), so showing there isn’t is still useful. Either pointing to changes in how conflict affects a region, or the ability of the Philippines to absorb it.
Any and all feedback appreciated.</t>
  </si>
  <si>
    <t xml:space="preserve">General: Interpretation inquiry, General: Improvement inquiry, Design: Effectiveness
</t>
  </si>
  <si>
    <t>choropleth</t>
  </si>
  <si>
    <t>Hi,
Fairly new to this myself but if i could give any advise would be making the colours for the deaths brighter(may just be this image, hard to see from this copy).
Just completed a similar mapping that concentrated on flooding in the US as its leads to a higher mosquito population. However it doesn’t show a clear correlation either. My only other advise would to map the graph to humidity as that has been shown to correlate somewhat(13.5%-27.4%) [https://www.ncbi.nlm.nih.gov/pmc/articles/PMC5876768/].</t>
  </si>
  <si>
    <t>Design: dditional educational resources, Desing: Improvement Advice</t>
  </si>
  <si>
    <t>Regarding your use of time frames and stability. I would imagine the data might be more useful if you were able to identify a more distinct period that contained high levels of “destabilisation” in certain regions. At the moment, over 10 years, its possible the data is averaging out, with the affects being smoothed over.
Alternatively, compare the same region in a time of peace, to a time exhibiting large amounts of conflict.</t>
  </si>
  <si>
    <t>Desing: Improvement Advice</t>
  </si>
  <si>
    <t>Impact of introduction of measles vaccine in 1963 in the US</t>
  </si>
  <si>
    <t>Hi all,
I am a student from Swansea university enrolled on the Data Visualization module. I have prepared some data on the number of measles cases from the years 1955-1975 using the data provided from Project Tycho (https://www.tycho.pitt.edu/). I then had the intention of capturing the positive impact the measles vaccine had brought when introduced in 1963 in the US. However, I need some help in finding an alternative way of representing time-series data instead of using a streamgraph or heatmap. I have produced a streamgraph with my data and have a couple of questions to ask. This can be seen below:
Measles_1955-1975Measles_1955-1975.png805×491 52.2 KB
From the streamgraph we can see that the number of cases in all four regions of the United States (excluding territories that are not states) had decreased gradually but substantially after the introduction of the vaccine in 1963. The states were grouped by region to achieve abstraction and present the overlying trend of declining cases. My questions are as follows:
-Using your knowledge and/or experience, does this data look correct? Is there anything from the visualization to suggest something went wrong during the data preparation stage?
-What other visual designs would you recommend apart from the streamgraph used or a heatmap that is commonly used?
I would love to get a response. Thanks for your help.
Visual design type: Streamgraph
Tool: RAWGraphs
Country: United States of America (excluding territories)
Disease: Measles
Year(s): 1955-1975
Visual mappings: The X-axis represents the years from 1955-1975. The Y-axis represents the number of cases. Each region of America is represented as a stream. The height of the stream displays how the number of cases for each region changes overtime. The larger the height, the larger the number of cases. Each stream is coloured to represent a region of the US as can be seen by the colour key on the top right.
Unique Observation: After 1963 or 1964, there was a gradual but quick decrease in the number of measles cases until around 1968 where it remained relatively steady. This is interesting because the measles vaccine was introduced into the US in the year of 1963. After the vaccination, the decrease occurred with it reaching a consistent and low level by 1968. This gives a good visual representing the effectiveness of the vaccine. The impact was also mentioned in the paper Impact of measles on the United States (https://www.ncbi.nlm.nih.gov/pubmed/6878996). We can also see that the midwest region and south region had the largest number of cases from 1955 to 1963.
Data Preparation: Data was extracted for the years of 1955-1975 specifically the non-cumulative data. Territories such as Puerto Rico and Guam which are not states were removed from the dataset. An additional column for region was added to group the states by region. This data was retrieved from the United States Census Bureau (https://www2.census.gov/geo/pdfs/maps-data/maps/reference/us_regdiv.pdf).
Edit(03/03/2019)
I was interested in first visualizing my data using a streamgraph after reading about it in “Data visualization with D3.js Cookbook” but decided I was interested in finding alternatives.
References:
Zhu, N. Q. (2013). Data Visualization with D3.js Cookbook . Journal of Chemical Information and Modeling . https://doi.org/10.1017/CBO9781107415324.004
Edit(03/03/2019)
DOI: 10.25337/T7/ptycho.v2.0/US.14189004</t>
  </si>
  <si>
    <t xml:space="preserve">Design: Design: Visualization Technique Alternative 
</t>
  </si>
  <si>
    <t>Streamgraph</t>
  </si>
  <si>
    <t>Update: Found an error in my data preparation. Here is an updated visual that is more correct.
Measles_1955-1975_UpdateMeasles_1955-1975_Update.png808×490 52 KB</t>
  </si>
  <si>
    <t>The colours used in the top two time series may be a bit too close for the right half of the visualization. This is because that colour perception is affected by different sizes [Szafir 2018]. You may also try colour blindness test by using the simulator at https://www.color-blindness.com/coblis-color-blindness-simulator/ 1. Your class lecturer may appreciate such an effort.
SZAFIR D. A.: Modeling color difference for visualization design.
IEEE Trans. Visualization &amp; Computer Graphics 24, 1 (Jan 2018),
392–401.</t>
  </si>
  <si>
    <t>Visualizing Measles in the US from 1899 - 1910 on a Bubble Map</t>
  </si>
  <si>
    <t>Hello, I’m a third-year Computer Science student at Swansea University. I have been given the task of visualizing project tycho data. Below is a description of my visualization.
DOI: 10.25337/T7/ptycho.v2.0/US.14189004
Visual Design Type: Bubble Map
Name of Tool: Tableau
Country: US
Disease: Measles
Year: 1899
Source: https://carto.com/blog/eighty-data-visualizations-examples-using-location-data-maps/ 4
Visual Mappings:
Colour – Shows sum of fatalities. High intensity represents a high count of fatalities and low intensity represents a low count of fatalities.
Shape – Bubbles show the location of a city for which data was collected.
Size – Sum of incidence of measles.
Position – Bubbles positioned using latitude and longitude data for each city.
Description: This visualization shows the incidence of Measles over fatality rate in the cities within USA states, in the year 1899.
Unique Observation:
The incidence of Measles has been recorded throughout the US but mainly in the west, mid-west and north-east. From this visualization, we can see that the northeast has had the highest number of incidences of Measles. However, mid-west has had the highest fatality count. The Chicago city in the Illinois state has had the highest fatality count and the second highest incidence of Measles in the US. Based on this data I can assume that the outbreak of Measles started in Chicago, moved towards Detroit and then the northeast specifically Boston and Philadelphia.
Data Preparation:
have summed the incidence of Measles as well as fatalities for each city. This data has then been filtered by year to display only data that was recorded in 1899.
Question:
The visualization I have created only displays data for the year 1899. However, I wanted to visualize the incidence of Measles in the US between the years 1899 and 1910. I am looking for help to show the data between the years 1899 and 1910 on a single bubble map visualization.</t>
  </si>
  <si>
    <t xml:space="preserve">General: Improvement inquiry
</t>
  </si>
  <si>
    <t>packed bubble</t>
  </si>
  <si>
    <t>Hello Oskar,
I like the idea of plotting the fatality rate using the colour scale on this map, it definitely gives a good overview of what was happening in 1899. If you want to show how this has changed over time, I suggest you look into how you could assemble this data in multiple graphs, then create an animation OR creating a matrix of the charts to visualise the data over time on a separate graphs. Alternatively, if you have to use a single chart you might want to make the bubbles more transparent and increase the number of shapes used (i.e. squares, stars etc.), but quite frankly, I don’t think you will be able to use a single bubble map for this purpose.
By adding data from different timespans onto this single graph you will quickly clutter the chart with a lot of data and make it even harder to come up with any observations.
Tableau has a pagining functionality which will allow you to create animation, simply drag the date field onto Pages field and select appropriate span using Filter field.
Best of luck with your assignment,
Marceli</t>
  </si>
  <si>
    <t>Hi, displaying data between the years 1899 and 1910 on a single bubble map visualisation is not a very good idea, because you won’t be able to see all the data which will make identifying patterns and location very difficult especially when bubbles start covering a whole state.
I would suggest dividing the data between the years 1899 and 1910 into quarters and then creating an animation with smooth transition between the quarters. Such method would allow us to spot trends in data as well as identify how measles has spread through the country.
Hi, displaying data between the years 1899 and 1910 on a single bubble map visualisation is not a very good idea, because you won’t be able to see all the data which will make identifying patterns and location very difficult especially when bubbles start covering a whole state.
I would suggest dividing the data between the years 1899 and 1910 into quarters and then creating an animation with smooth transition between the quarters. Such method would allow us to spot trends in data as well as identify how measles has spread through the country.</t>
  </si>
  <si>
    <t>Visualising Fatalities Rate of Measles in US across the years</t>
  </si>
  <si>
    <t>Hi, I am Swansea University Student and I am currently working on data visualisation coursework that involves visualising data from Ptycho. Below are my visual design and it’s details
image
image.jpg952×566 156 KB
DOI: 10.25337/T7/ptycho.v2.0/US.14189004
Tool: Tableau
Type of Visual Design: Choropleth Map
Country: United State
Year: 1888 - 1908
Visual Mapping:
    Color: Blue color map to sum of count value of Measles in USA states, the deeper the color the greater the sum of count value. Yellow and Gold colors indicate the fatality rate of Measles in USA states. The deeper gold indicates the higher rate of fatalities otherwise lower.
    Shape: Circles on the map indicates the fatalities rate of a province.
    Map: States in United State.
    Label: Name of the state.
    Tooltip: show all information includes name of the state, num of the cases, num of fatalities, and fatalities rate.
Data Preparation: to calculate the fatalities rate, I have summed up the number of the fatalities and divided by the sum of the count value and times 100 (convert it into percentage). I have filter out non-sense data for such as state that named NA.
Description:
The image above shows the fatality rate over the number of infected people of Measles in the USA states from the years 1888 to 1908.
Unique Observation:
From the image above we can see that Pennsylvania has the highest sum of Measles Cases and Alabama has the highest fatalities rate.
Question:
During visualising the data, I have realised the fatal rate and the total infected patients are higher at the beginning of the years [between years 1888 to 1904] and it decreased after 1905. Hence, I am trying to create Small Multiple Choropleths so I can show more information in my visual design. I have seen the post [Visualising time on a geospatial map] and also trying to follow the video provided by SIM but it doesn’t work for the map. I have referred to one of the Tableau forum (i lost the forum link) and now I able to show the decades of years as row but not able to filter out the year that belong to the decade at the column What I have done so far 9. I am looking for help to show the only years that belongs to its decade.
Litreture: this blog https://bl.ocks.org/armollica/6314f45890bcaaa45c808b5d2b0c602f 1 by Andrew Mollica inspired me to use of Small Multiple Choropleth Map.
Thanks in advance.
**Had remove one of the link coz it doesn’t allow me to post 2 link in one post</t>
  </si>
  <si>
    <t>choroplet map</t>
  </si>
  <si>
    <t>IMHO, I feel that multiple small map might not be suitable for your case after looking at the link you provided above. It will cause the map being to small to be viewed. Instead, it is better to let user able to interact with it or you may consider to make a video to show the changes over the years.</t>
  </si>
  <si>
    <t>I’m not able to help you with technical point about filtering columns. However, I would aggregate the data by decade rather than showing individual columns. Instead I would use the columns to show different aspects of the data (infection cases, fatality count, fatality rate). Might also be interesting to show the population of the state if you have that data. Also, I think the legend text could use some reworking.</t>
  </si>
  <si>
    <t>Visualising time on a geospatial map</t>
  </si>
  <si>
    <t>Question:
As part of my research, I have been reading publications concerning the visualization of time series data. Many proposed approaches do not seem to mix well with geospatial mapping, such as Visualizing Time-Series on Spirals [1]. Jarke J. van Wijk and Edward R. van Selow [2] suggest calendar-style visualization, which could be applied in this case (e.g. splitting the observed time period into 25 year portions, and showing them separately). Would this be an acceptable approach? I am afraid that 25 years are still too long of a period to discover any non-obvious trends, whereas using shorter time slices would produce too many separate visualizations, making it difficult to observe them at once. Are there principles or standardized approaches to choosing the right amount of time slices for such situations?
I have attempted to imagine how we could introduce depth to a geospatial map in order to represent another data dimension, but I currently do not see how that could be achievable while also maintaining the integrity of geospatial mapping. I am intrigued to learn other approaches to visualizing time on a geospatial map. Please let me know if you have any suggestions or interesting examples of this problem being addressed correctly. I will also be thankful for any comments on my current visualization and how it could be improved.
Best,
Jan
I would like to assert that, although this is a marked coursework, I have been encouraged to seek professional help on this forum, and that my question does not violate the principles of academic integrity.
References:
[1] Weber, Marc, Marc Alexa, and Wolfgang Müller. “Visualizing time-series on spirals.” Infovis . IEEE, 2001.
[2] Van Wijk, Jarke J., and Edward R. Van Selow. “Cluster and calendar based visualization of time series data.” Proceedings 1999 IEEE Symposium on Information Visualization (InfoVis’ 99) . IEEE, 1999.</t>
  </si>
  <si>
    <t>General: Improvement inquiry, General: Discussion</t>
  </si>
  <si>
    <t>Although the submission is static, is it not possible to create an animated visualisation, record your animation and upload this animation to some service like youtube as an unlisted video? Then you are able to provide the hyperlink to the video in the submission. This would solve the issue of not being able to efficiently visualise time statically.
If you cannot do this then you could instead use small multiples? This allows you to see all information oscreen making it very effective however can use up too much screen space thus you may need to employ re-sampling on your data set. Here’s a video of small multiples using line charts to help understand the concept better: https://www.youtube.com/watch?v=kKxRJVBYIZc 7.</t>
  </si>
  <si>
    <t xml:space="preserve">General: Additional educational resources, Design: Improvement Advice 
</t>
  </si>
  <si>
    <t>Thank you for your response. I’m still a beginner with Tableau and the resource you linked helped a lot!</t>
  </si>
  <si>
    <t>implementation</t>
  </si>
  <si>
    <t>Comparing the Cases of Viral Hepatitis, Type A and B in the United States</t>
  </si>
  <si>
    <t>I am a Student in Swansea University, currently trying to complete a Data Visualisation Assignment using the information from Project Tycho (https://www.tycho.pitt.edu/). Knowing that many people are diagnosed with Hepatitis A and Hepatitis B, I was intrigued to see the number of cases that exist in the United States of America and compare them. To display the data is used a ‘Box-and-Whisker’ plot, showing both diseases along with their cases in the time period of 1952-2001.
image
image.png1169×757 24.4 KB
Light Red = Viral Hepatitis, Type A . Dark Red = Viral Hepatitis, Type B.
Visual Design Type: Box-and-Whisker Plot.
Name of Tool: Tableau.
Country: United States of America.
Disease: Viral Hepatitis, Type A and Viral Hepatitis, Type B.
Year: 1952 - 2001.
Visual Mappings:
    Colour – Each disease has a different colour that is present in the States.
    Size – The size of each coloured section representing the two diseases is allocated to the number of cases that were reported in those states in the time-span.
Unique Observation: From this visualization the cases of both diseases are nearly identical for each state in the time-span, meaning there is no comparison that can be depicted. However, from this visualization we can see that the State of California has the highest cases of both diseases by a very large margin.
Data Preparation: To gain this visualization, each spreadsheet that contained the information of the diseases had to be appended to each other. Also, irrelevant rows and columns were removed.
Viral Hepatitis A - DOI - 10.25337/T7/ptycho.v2.0/US.40468003
Viral Hepatitis B - DOI - 10.25337/T7/ptycho.v2.0/US.66071002
If anyone would not mind in giving feedback and answering some questions I have, it would be greatly appreciated.
    Is there a better way to display 2 diseases, their cases and the States they exist in? I tried looking for more visualisations but i could only come across this one.
    Should I include if fatalities occurred in the given states along with the cases?
Thank you.</t>
  </si>
  <si>
    <t>box and whisker plot</t>
  </si>
  <si>
    <t>I don’t know if box and whisker plot is really the right sort of visualisation.
These sorts of plots are typically used to represent spreads of data where are you are only showing two points per state.
image</t>
  </si>
  <si>
    <t>Whisker plot is not a good choice here. When comparing two time series (this is what the data actually represents, values over time), you should make use of other chart tools. For example, a box plot with two bars each year showing the different cases would be a good idea. Another option would be an area plot, where the areas represent the different cases.</t>
  </si>
  <si>
    <t>Visualising cases of Measles, Influenza, Typhoid, Tuberculosis and Pertussis in the US</t>
  </si>
  <si>
    <t>Hi,
I am a student at Swansea University who has been asked to visualize some data from the Project Tycho dataset (https://www.tycho.pitt.edu/).
I have created a Radar Chart to visualize the difference in infection numbers of 5 different diseases in the US. Here is a link if you wish to take a closer look: https://plot.ly/~johnmctiernan/24/new-york-california-virginia-texas-illinois/#plot 8
• Image:
plot%20from%20API%20(12)plot from API (12).jpg1443×1024 145 KB!
• Visual Design Type: Radar Chart
• Name of Tool: Plotly
• Country: United States
• Disease: Measles, Influenza, Typhoid, Tuberculosis and Pertussis
• Year: 1888-2017
• Visual Mappings: Each colour represents a different state as shown in the legend. The diseases each have their own axis that visualises the count value of that disease for a given state. Each ring/circle represent 0.5 million people. We are also able to remove any of the states, if we wish to compare a smaller number.
• Unique Observation: We can see the Measles is the most infectious disease out of the five shown, as it consistently has the highest count value for each state. We can also see that even though the population of California is higher than Texas, the spread of measles in Texas over the past 100+ years has been much greater than that of California.
• Data Preparation: The sum of the count values had to be calculated using python syntax.
• DOI: 10.25337/T7/ptycho.v2.0/US.6142004
•Literature: T. Munzner, Visualization Analysis &amp; Design, A. K. Peters, 2014. I used this literature when deciding if I should use this visualisation. Specifically, I looked at the use of length and area as a channel for visualisation. From this literature, I could see that position on a common scale, as well as area and length are good channels for the visualisation of ordered data.
My questions are:
Is there any better way I could represent this data?
Would it be a worthwhile time investment to add a time slider to shift through the years to compare yearly numbers?</t>
  </si>
  <si>
    <t>radar chart</t>
  </si>
  <si>
    <t>Hi,
Before I answer your questions I’d just like to say that this is a cool design, it seems very unique compared to some other designs I have seen and it seems like a great way of showing two categories (States and Diseases) in one graph.
As for question 1, although I like the design one issue I can see is that the states all overlap, which could make it difficult for some people to analyse, I think either a simpler stacked bar chart design or even a small multiples design with a single radar for each state would be good alternatives as both of these would prevent overlapping
For question 2, it would definitely be interesting to have a time slider to perhaps filter view more recent disease distributions, since your time period is so large (1888 - 2017) I would probably recommend a slider based on decades (Also this would make the design more closely follow
a part of Ben Schneiderman’s mantra, “zoom and filter”)</t>
  </si>
  <si>
    <t xml:space="preserve">Design: Improvement Advice, Desgin: Alternative, Design: Additional educational resources
</t>
  </si>
  <si>
    <t>In general, a radar chart is a great tool to be used for comparisons. However, in this case, the infection values for the states are quite similar, and therefore the polygons have a similar shape. In addition, the infection rate for Typhoid is always 0 for all states. So in this case I would rather use a bar chart, or a stacked bar chart.</t>
  </si>
  <si>
    <t>Design: Improvement Advice, Desgin: Alternative</t>
  </si>
  <si>
    <t>Visualizing Dysentery data in the US from 1942 to 1948</t>
  </si>
  <si>
    <t xml:space="preserve">Hi, I am a student at Swansea University and are visualizing a data set from the Project Tycho(https://www.tycho.pitt.edu/). I have a question about this visualization:
I noticed that it is difficult to identify each state, especially for states with a small number of data. Digital map may could be a good solution. However, for digital map it is hard to find the trends that I mentioned in the unique observation. Therefore, my question is :
Is there a better way to express the data for each state and include potential trends in the data? or
Could you give some advises on this visualization?
You can find the image of my visualization and its introduction below.
Image:
imageimage.png1757×724 79.7 KB
Visual Design Type: Stacked Charts
Name of Tool: Zoho
Country: U.S.
Disease: Dysentery
Year: 1942 - 1948
DOI: 10.25337/T7/ptycho.v2.0/US.111939009
Visual Mapping:
color: color is mapped to the states in the US
x-axis: x-axis represents the years from 1942 to 1948
y-axis: y-axis represents the recorded value of Dysentery
hierarchy: Dysentery data in US are grouped by year -&gt; states
Unique Observation: We can clearly see there is an interesting trend that the distribution of Dysentery data before 1946 depends on the quarter. The values in Q3 are greater than other quarters. Until 1945, the number of data in Virginia was always greater than other states. Furthermore, the number of patients in Texas(the brown rectangles) has increased year by year since 1944.
Data preparation: In order to create the stacked chart, data of each year for each state of Dysentery data has to been used.
References:
Van Panhuis, W., Cross, A., Burke, D., Counts of Dysentery reported in UNITED STATES OF AMERICA: 1942-1948 (version 2.0, April 1, 2018): Project Tycho data release, DOI: 10.25337/T7/ptycho.v2.0/US.111939009
</t>
  </si>
  <si>
    <t>Design: Clutter/Readibilty, General: Improvement inquiry</t>
  </si>
  <si>
    <t>stacked bar chart</t>
  </si>
  <si>
    <t>Hi Haoxiang,
I liked your stacked chart.
However, considering the number of your categories, I think it is a bit difficult to explore the states. 31 states are not shown. I also understand that the order of the stated in the legend is alphabetical but I do not think this corresponds to the stacking order which makes it also difficult to interpret.
I think a good and intuitive way to visualize your data is to exploit the geospatial properties that you have and use a map.
All the best,
Mohammad</t>
  </si>
  <si>
    <t>Does my design for displaying the fatality rates for Meningitis, Pertussis, Pneumonia, Smallpox across USA from the years 1900-1950 make sense?</t>
  </si>
  <si>
    <t>I am a swansea university student that has been given the task to create visual designs for data from Project Tycho (https://www.tycho.pitt.edu/).
The visual design I have created is a Treemap which shows the states with the highest amount of fatality rates between the years 1900-1950 and what disease out of Meningitis, Pertussis, Pneumonia and Smallpox from each of these states make up the majority amounts of fatalities. This will show me the most fatal disease for each of the States across America.
treemapq2treemapq2.png940×619 85.3 KB
Visual Design Type : Treemap
Name of Tool : Tableau
Country : United States of America
Diseases : Meningitis, Pertussis, Pneumonia, Smallpox
Year : 1900-1950
Visual Mappings :
-Text: this is mapped to the name of the States to make it easier to tell which is which.
-Colour: this is mapped to the different diseases
-Size: this is mapped to the amount of fatalities for each of the diseases from the year 1900 to 1950. For each state, there is a large rectangle to represent it, the size of this is the amount of fatalities for all of the diseases from the state. Inside the states rectangles are smaller rectangles that each represent a disease, the size of these are mapped to the amount of fatalities that the disease has caused for the state that it is inside of.
-Position: the position of the elements shows which state/disease has the most amount of fatalities at first glance, the larger amounts go toward the left and smaller to the right. The largest are in the top left and smallest are in the bottom right.
-Hierarchy: This is grouped by States then inside of each state is the Diseases which show the total amount of fatalities.
Unique Observation :
It is clear that within my Treemap it shows that Pneumonia is the deadliest disease out of the four diseases from the 1900-1950 time period, this is the cases for every state. The rest of the states also have Smallpox as the second deadliest disease.
Data Preparation :
To prepare my data I had to acquire 4 different datasets for each of the diseases that I wanted to visualise. Once acquired I then combined these into a new spreadsheet to form my dataset so I could create the Treemap.
DOI :
Meningitis: 10.25337/T7/ptycho.v2.0/US.7180009
Pneumonia: 10.25337/T7/ptycho.v2.0/US.233604007
Smallpox: 10.25337/T7/ptycho.v2.0/US.67924001
Pertussis: 10.25337/T7/ptycho.v2.0/US.27836007
Literature :
When I was trying to come up with an idea for my Treemap I found an article on “The Wall Street Journal”, which is titled “Battling Infectious Diseases in the 20th Century: The Impact of Vaccines”, written by Tynan DeBold and Dov Friedman. Within this article are heat map visualisations of diseases from the 1920’s to 2010’s, the heatmaps show the amount of cases of the diseases for each of the US states over the years. This made me wonder what the fatality rates of each of the states were for some of the same diseases used in this article. Which then inspired me to create my Treemap which shows the highest amount of fatalities for each disease across America.
Question :
I want to know if my visual design makes sense for what I am trying to visualise? Or are there better ways I could arrange the hierarchy of data within the map or better visual designs to use for this.</t>
  </si>
  <si>
    <t xml:space="preserve">General: Interpretation inquiry, General: Improvement inquiry. Design: Visualization Technique Alternative
</t>
  </si>
  <si>
    <t>This is a good design as you can clearly see the tree’s hierarchy and the differences within each node in the tree. You can make out which states have the largest number of fatalities, and the specific breakdown for each disease in each state.
You could potentially re-order the structure of the tree to have diseases be parent nodes, and have a disease’s children nodes be each state in America.
Also, you could change the colour scheme so that the largest values are the most intense colours, and then decrease in intensity as the number of fatalities decreases. For example, meningitis is more deadly than smallpox, but is a lighter colour.</t>
  </si>
  <si>
    <t>Treemap of various number of diseases in different states of the US</t>
  </si>
  <si>
    <t>Hi,
I am a Swansea University Student and I’ve been asked to examine the project tycho data(www.tycho.pitt.edu). The treemap i made is down below.
imageimage.png666×522 86.6 KB
Tool: Tableau
Country: USA
Source: https://www.tycho.pitt.edu/data/
Disease: Measles, Pertussis, Diphtheria, Hepatitis A ,Polio, Rubella, Smallpox, Mumps
Visual mappings:
Colour : Each colour determines different values of cases of diseases found in each state.
Group by : States -&gt; Name of diseases
Size: Number of people affected
Question: Is my treemap clear or is there any other way I can do to improve this so others are able to understand the data?
Thanks.</t>
  </si>
  <si>
    <t xml:space="preserve">General: Improvement inquiry, General: Interpretation inquiry
</t>
  </si>
  <si>
    <t>Hello
The Treemap looks nice. However, you could provide a color legend for helping us to understand how colors are distributed according to values of diseases cases in each state. Color legend also provides max and min values demonstrated on Treemap.
You could also choose sequential colors legend. That helps to identify how values increase or decrease from bright to dark colors on the Treemap.
All the best.</t>
  </si>
  <si>
    <t>Visualising the number of fatalities caused by Dengue relative to the countries GDP</t>
  </si>
  <si>
    <t>Name of tool: Tableau
Disease: Dengue
Time frame: 1955 - 2017
Dengue%20Virus%20relative%20to%20countries%20GDPDengue Virus relative to countries GDP.PNG1372×831 48.6 KB
For my visualisation I have tried to map the number of fatalities from the Dengue Virus to each country. The size of each point is relative to the number of fatalities in the given country and the colour is mapped to the countries GDP. I used this wikipedia link to find out the GDP of each country:
en.wikipedia.org 2
List of countries by GDP (nominal)
Gross domestic product (GDP) is the market value of all final goods and services from a nation in a given year. Countries are sorted by nominal GDP estimates from financial and statistical institutions, which are calculated at market or government official exchange rates. Nominal GDP does not take into account differences in the cost of living in different countries, and the results can vary greatly from one year to another based on fluctuations in the exchange rates of the country's currency....
X-Axis = Start Year
Y-Axis = End Year
Colour: GDP
Size: Number of fatalities
DOI for my visualisation: 10.25337/T7/ptycho.v2.0/AS.38362002
I would be greatly appreciative if you think there is a better method for visualising my current data set and i’d be grateful to know if my visual design makes sense.</t>
  </si>
  <si>
    <t>General: Improvement inquiry, General: Interpretation inquiry</t>
  </si>
  <si>
    <t>scatterplot</t>
  </si>
  <si>
    <t>Hi James,
You have a lot of variables to encode so this is understandably a difficult task. It is difficult to interpret your graph in several ways. Firstly, your size scale is too short so distinguishing difference in fatalities is challenging. You’ve used colour to show GDP but you do not provide a legend. I’m also having trouble understanding your axis, and how they relate to the GDP and fatalities.
Have you considered using a parallel coordinate plot? Each line could represent sequential years while you map GDP and fatality data in a similar fashion. I would think this might better show any trends.</t>
  </si>
  <si>
    <t xml:space="preserve">
Design: Improvement Advice, Design: Alternative</t>
  </si>
  <si>
    <t>Comparison of type A&amp;B acute hepatitis from Tycho dataset</t>
  </si>
  <si>
    <t>Hi everyone,
I’ve got a quick side-by-side stacked bar chart here that I’d like an opinion on. I retrieved the data from Project Tycho to work on for an assignment on information visualisation. A brief description of how I compiled the visualisation follows.
SbSBarAcHepA%20BSbSBarAcHepA B.png1780×1141 83.7 KB
DOI: 10.25337/T7/ptycho.v2.0/US.25102003
Visual Design:
Side-by-side stacked bar chart.
Name of Tool:
Tableau was used to generate this image.
Country:
The data is for fifteen different states from the United States of America.
Disease:
The diseases shown are acute viral hepatitis, both type A and type B.
Year:
The data recorded is from quarter 1 2006 to quarter 4 2017.
Visual Mappings:
The data is mapped to two different stacked bar charts based on disease. An individual colour has been assigned to each of the represented states, and can be seen on the key to the right. The size of the bar is the total count of recorded cases, as shown on the ‘x’ axis, during a single quarter of a single year, as shown on the ‘y’ axis.
Observation:
We can observe from this that there has been an overall decline in recorded cases of both acute hepatitis type A &amp; B. Hepatitis B has a much faster decline than hepatitis A, however, we must also make note of the fact that due to the lack of recorded cases in California that the data set itself might not be complete.
Data Preparation:
The data was acquired from the Project Tycho site and imported to Tableau without alteration. Within Tableau I altered the headings of several fields to improve readability.
Reference Material:
Tableau Tutorial – Learn Data Visualization Using Tableau by Reshma Ahmed, published on Dec 24,2018: https://www.edureka.co/blog/tableau-tutorial/
Tableau Data Visualization Cookbook by Ashutosh Nandeshwar, published by Packt Publishing Ltd, 2013.
Question:
Does the graph show a good trend to support my observation?
Or does the lack of Californian data later in the decade pose a problem?
Do you have any suggestion on what I could add to display the information clearer?</t>
  </si>
  <si>
    <t>General: Improvement inquiry, General: Interpretation inquiry, Design: Effectiveness</t>
  </si>
  <si>
    <t>Hi!
This looks like a good visualisation as it clearly shows the trend of a decline in the number of cases for both diseases!
I believe the data does support your theory that Hepatitis B has declined faster than Hepatitis A over the WHOLE time frame. However Hepatitis A appears to initially decline faster until 2012, and Hepatitis B seems to increase while A seems to increase too but to much less of an extent, perhaps there is some correlation here? From this point onwards before they both reach their lowest levels in Q4 of 2017.</t>
  </si>
  <si>
    <t>Visualising Chlamydia in the US</t>
  </si>
  <si>
    <t xml:space="preserve">• Name of Tool: Tableau Public
• Country: U.S.
• Disease: Chlamydia
• Year: 2006-2016
• Visual Mappings:
size: The color is mapped to the size of the count value, namely the number of people sick.
shape: Each small rectangle is mapped to a certain year, and a large rectangle maps the number of years.
size: The size shows the sum CountValue.
• Unique Observation: we can see that number of patients in 2012，2006，2015，2014，2011，2010，2000, which the figure occupied the largest proportion in 2010. Besides, we can hardly see other reports about chlamydia.
• Data Preparation: We need to know the annual data of each state, the color depth refers to the number of patients.
Source : Data from Project Tycho (https://www.tycho.pitt.edu/)
DOI: 10.25337/ptycho.v2.0/US.105629000
Question : Is my diagram reasonably showing visual Chlamydia in the US?
</t>
  </si>
  <si>
    <t>General: Interpretation inquiry</t>
  </si>
  <si>
    <t>The description of your diagram seems too simple, I think you’d better use distinct colour to show the difference.</t>
  </si>
  <si>
    <t>Geographical Map Visualisation Hepatitis B</t>
  </si>
  <si>
    <t>I am a Swansea Uni Student doing a Data Visualisation coursework and I would like somebodies opinion on these two geographical maps. Are either of these good examples visualisations of the infection count per state? Which one represents the data the best? Any constructive criticism is welcome!
imageimage.jpg601×733 142 KB
DOI: 10.25337/T7/ptycho.v2.0/US.66071002
Visual Design: 3D Mapping
Name of Tool: Excel
Country: U.S
Year: 1951 -2007
Disease: Hepatitis B
Visual Mappings: The states are coloured in purple, the darker the shade the higher the number of recorded infections. The bar charts are coloured yellow in order, they offer an alternative way of mapping the level of infection per state and allow for better comparison between them.
Observation: The highest levels of infection occur in the states with the largest population, therefore there is a direct correlation between population size and infection rates.</t>
  </si>
  <si>
    <t xml:space="preserve">General: Improvement inquiry, Design: Visualization Technique Alternative
</t>
  </si>
  <si>
    <t>Hi Sam! These both look like really good visualisations of the data you’re trying to show! I personally believe that the first of the two is more clear in what you are trying to show. At first glance the circles could be potentially misleading and might make an onlooker think that they are seeing the data spread over a zone. However, the high pillars in the first one leave no room for confusion.
Really nice visualisation!
Alex</t>
  </si>
  <si>
    <t>Visualisation for Measles 1880-1910</t>
  </si>
  <si>
    <t>Guideline: Visual Design Type : Choropleth map
Name of Tool : tableau
Country : United States of America
Disease : Measles
Year : 1888 – 1908
Visual Mappings :
Colour : Blue colour map to sum of count value of Measles in USA states, the deeper the colour the greater the sum of count value. The label on each state represents the fatalities in that state.
Unique Observation : From the image above, we can see that Pennsylvania has the highest sum of Measles Cases.
Data Preparation : no modifications to the data.
Source: Include the URL / Book / DOI / Article
Question:
*Does My design make sense?
Would there be anything to improve on for the design?
Thanks.</t>
  </si>
  <si>
    <t xml:space="preserve">General: Interpretation inquiry, General: Improvement inquiry
</t>
  </si>
  <si>
    <t>It is confusing to just present the fatalities as text, as this just comes off as a label for the colour-mapped data. I am unsure if applicable to Tableau but you might consider other mapping primatives to derive the fatalities
Refer to Table 1 of http://diglib.eg.org/handle/10.2312/conf.EG2013.stars.039-063 2</t>
  </si>
  <si>
    <t>Distribution areas of dengue fever and its vector</t>
  </si>
  <si>
    <t>Visual design type: digital map
Name of tool: d3.js
Country: China
Disease: dengue
Year: 2014
Visual mapping:
Color: color is mapped to the different incidence rates, the darker the color, the high fitness for its vector.
Scatter plot: the denser the scatter, the greater the number of its vector.
Unique observation: There are many mosquitoes in the south, so the prevalence rate is high.
Data preparation: year, mosquito areas, temperature fitness.
Reference: Z. Geng, R.S. Laramee, F. Loizides, and G. Buchanan. Visual Analysis of Document Triage Data. In International Conference on Information Visualization Theory and Applications(IVAPP), pages 151–163, 2011. (available online).
Question:
Do you think there’s anything need to change about my design?
Please give me your advice.</t>
  </si>
  <si>
    <t>choropleth map, scatterplot</t>
  </si>
  <si>
    <t>It looks good, and there are some suggestions for you :wink:
Please mark the absolute value of the color legend, it is the percentage or number of people? death or affected?
What does the dot mean? Does is present the mosquitoes number? But why it distributed sparsely?
The dot can be suggested to be shown in an aggregated manner, for example, in the province or city level, using the size to encode the number perhaps.
Generally, your design should be related to your goal - which story you want to tell? - Then we can specify the improvement direction for the visualization. For example, if you want to illustrate the relationship of temperature, mosquitoes and the illness - Here is no information about whether / temperature yet.</t>
  </si>
  <si>
    <t>Visualising the effect of the Measles, Mumps and Rubella Vaccine individually and combined</t>
  </si>
  <si>
    <t>Hello, I am a Master’s student currently studying a Data Visualisation module as part of my Computer Science Course. For our assignment we have been given the task of visualising Project Tycho’s data (https://www.tycho.pitt.edu/). I have a few questions about some of my visualisations and wondered if you could help?
Here is a description of my design:
•	Visual Design Type: Stacked Area Chart
•	Name of Tool: Tableau
•	Country: United States of America
•	Disease: Measles, Mumps and Rubella
•	Year: 1905 - 1995
•	Visual Mappings:
o	Colour: The colour is mapped to the three different diseases being investigated.
o	Size: The size of each area corresponds to the number of cases that were reported, in essence the area represents the number of cases reported in that year.
•	Unique Observation: From this visualisation we can see that measles is the most occurring out of the three diseases investigated, with mumps behind that and then rubella being the last. The introduction of the vaccines knowingly decreased the occurrences of all three of the diseases respectively. This observation is shown by looking at the three dates the individual vaccines were introduced and comparing the levels of the respective disease at that time. Around the time of each individual vaccine a slight increase in the disease is seen before a rapid decrease, which is in line with the trend of vaccinations. This also happens again around 1988, a slight increase can be seen before a decrease again, when the combined MMR vaccine was introduced.
•	Data Preparation: To gain this visualisation, the data from Measles, Mumps and Rubella were collated together. The irrelevant rows and columns in each of these databases were removed.
Measles – DOI - 10.25337/T7/ptycho.v2.0/US.14189004
Mumps – DOI - 10.25337/T7/ptycho.v2.0/US.36989005
Rubella– DOI - 10.25337/T7/ptycho.v2.0/US.36653000
The question I have is whether there is a better visualisation type I can use to show the impact the vaccines have? Also whether there is a way I can incorporate the fatality rate into my visualisation?
Thank you in advance for any help!
Sian</t>
  </si>
  <si>
    <t>stacked area chart</t>
  </si>
  <si>
    <t>Hi Sian, this is a great question!
I think this view of the data doesn’t give enough focus on the particular area that you want to show. What you could try doing is filtering your data to show from the 1950’s onward for example. This way it would give you a clearer view of the impact the vaccine was having!
I think the colour scheme is good as they’re all clearly identifiable and the labels are a good touch.
Regarding the fatality rate - You could make a similar graph to this one with fatality records and compare the two side by side. This comparison could give a good view of the true impact of the vaccines!
All the best,
Alex</t>
  </si>
  <si>
    <t>Visualisation of HIV distribution across america</t>
  </si>
  <si>
    <t>Hi,
This is my visualisation of the distribution of HIV victims across the US, is it informative enough?
The data gathered is from the project tycho website, and also a github page which had a csv required for the population of each state. Here are both links
Github: https://github.com/jakevdp/PythonDataScienceHandbook/blob/master/notebooks/data/state-population.csv
Project tycho: https://www.tycho.pitt.edu/
Within tycho, to get the data i have used in this paper, you need the precompiled dataset for Human Immunodeficiency Virus. The DOI for this is: 10.25337/T7/ptycho.v2.0/US.62479008
percentage%20of%20population%20with%20hivpercentage of population with hiv.PNG1157×640 173 KB
Visual design type: Coloured digital graph
Tool: Tableau public
Country: The United States of America
Disease: Human Immunodeficiency Virus (HIV)
Year: 2001
Visual mapping: Temperature colouring for each state represents the relative ratios of cases of HIV being diagnosed to the total population of the state. Hotter colours represent a higher percentage of the population being diagnosed that year.
Thanks.</t>
  </si>
  <si>
    <t xml:space="preserve">General: Interpretation inquiry
</t>
  </si>
  <si>
    <t>Hello rainbowbass!
I believe using a Coloured Digital Graph to represent this data was a good idea. Having darker colours represent states with a higher number of cases is optimal. You clearly computed the relative ratio of cases for each state, this makes it definitely quite informative as it gives a perspective compared to the total population for each state. A recommendation to make it more informative would be to use a wider range of colours. In the North part of the US, it is quite hard to clearly see the colour distinction.
Hope this helps!</t>
  </si>
  <si>
    <t>Visualizing cases of Chlamydia, Gonorrhoea and Acquired Immune Deficiency Syndrome in the US using Data From Project Tycho</t>
  </si>
  <si>
    <t>Here I have produced a hierarchical treemap using data obtained from the Project Tycho database: https://www.tycho.pitt.edu/data/#datasets
My question is whether or not people believe the re-use of count value for both colour and size mapping is redundant, and if so, why and, what other relevant information could be conveyed using either mapping without confusing the aim of the visualization? Any other constructive criticism is very welcome.
STDTreeWLegendSTDTreeWLegend.PNG1535×817 92.1 KB
Some more information on my visualization:
Name of Tool: Tableau
Country: United States of America.
Disease: Chlamydia, Gonorrhoea, Acquired Immune Deficiency Syndrome (AIDS).
Year: 1996
Colour Mapping: Count Value (Pale blue - Low count, Dark blue - High count)
(Count Value I refers to the number of people with the disease in question in a particular time period. Due to the way in which the data is reported, it is possible that people will have been counted multiple times if they remain with the condition for an extended period.)
Size Mapping: Count Value
Position: Count value goes from maximum in the top left to minimum in the bottom right
Data Preparation: The 3 disease datasets were compiled into a single .csv file</t>
  </si>
  <si>
    <t>Design: Color, Design: Size, General: Improvement inquiry</t>
  </si>
  <si>
    <t>Hi Joe.
In answer to your first question, I believe it is subjective. Each mapping has its strengths and weaknesses, by mapping the same variable to both size and colour you are benefiting from the advantages of each and minimizing their weakness. That said, it is perhaps a wasted opportunity to show a more complex relationship and you must question why you chose a treemap when a simpler style would work. Perhaps you could find a variable that you think relates and see if it correlates (big squares have similar colouring), perhaps look at count per capita.
It is hard to tell as the monitor I’m using is old but I’m having trouble with your colour scheme, you might want to look into gamma correction or a different scheme 1</t>
  </si>
  <si>
    <t>Heatmaps of visualising smallpox from 1888 - 1952</t>
  </si>
  <si>
    <t>Guideline: • Visual Design Type: Heat maps
imageimage.png960×418 65.6 KB
• Name of Tool: Tableau
• Country: U.S.
• Disease: Smallpox
• Year: 1888 - 1952
• Visual Mappings:
– size : size is mapped to the size of CountValue, which is the number of people. suffering from smallpox
– position : X axis represents different years, while Y axis shows different states of U.S.
• Unique Observation: From this visualization , we can see that figures of patients in 1917 – 1939 accounts for the largest proportion, we can hardly see any report about smallpox after these years.
• Data Preparation: we need to know the figures of each state for each year, so three attributes are used to represent the situation while the size of rectangles refers to figures of patients
Source: data from Project Tycho (https://www.tycho.pitt.edu/)
doi: 10.25337/T7/ptycho.v2.0/US.67924001
Question:
Does my heatmaps make it clear to see the real situation of the infection of smallpox?</t>
  </si>
  <si>
    <t>The middle part of the heatmaps is showed clearly, but other parts are not clear, even nothing. You do not need too much data in figure, or you can try to use a map and a bubble chart.</t>
  </si>
  <si>
    <t>Comparing the Impact of the Rubella Vaccine on East Coast and West Coast States</t>
  </si>
  <si>
    <t>Hello, I am trying to explore the Project Tycho data and could do with a second opinion on my visualisation of a comparison between west coast and east coast American states and how they responded to the rubella vaccine. Below is the visualisation itself and some various descriptions:
Area%20Chart%20PicArea Chart Pic.PNG1231×786 80.9 KB
DOI: 10.25337/T7/ptycho.v2.0/US.36653000
Visual Design Type - This visual design is an “Area Chart”. In this case, it shows the changing counts of diagnoses for the Rubella virus, comparing between East Coast and West Coast states.
Name of Tool - The Tableau analytics tool was used for this design.
Country - The country used for this data was the United States of America. However, the data was broken down further, geographically, by using only east coast (Virginia, South Carolina, Rhode Island, New Jersey, New Hampshire, Maine, Maryland, Massachusetts, Florida, Delaware and Connecticut) and west coast (California, Oregon and California) states.
Disease - The disease is the rubella virus.
Year - This data ranges from 1966 – 3 years before the Rubella vaccine was implemented in America, and 1990.
Visual Mappings - The data is split into two colours based on the coast, with blue representing the east coast states and orange representing the west coast states. The area for the graph is the total number of cases of rubella and individual case lines have been added to represent each state for this visualisation. The x-axis outlines the year, while the y-axis shows the actual count value.
Unique Observation - One key observation that can be made from this data, aside from the clear decline in Rubella cases after the vaccine becomes available in 1969, is that during 1973 – the East Coast states had a sharp rise in new cases that had no effect on the west coast. This is dissimilar to the other years, where both the East Coast States and West Coast States seem to follow the same general pattern.
Data Preperation - The key piece of data preparation to enable this visualisation was the collating of the data into two groups based on whether the state for that record a West Coast or an East Coast state. This was conducted on excel, after ensuring only west coast and east coast states were downloaded, by using some of the in-built excel functions to create a new column and identifying which coast each record belonged to.
References Used
Alice Thudt, Jagoda Walny, Charles Perin, Fateme Rajabiyazdi, Lindsay Macdonald, et al… Assessing the Readability of Stacked Graphs. Proceedings of Graphics Interface Conference (GI), Jun 2016, Victoria, Canada. 2016, &lt;10.20380/GI2016.21&gt;.
Milligan, JN 2015, Learning Tableau, Packt Publishing Ltd, Olton Birmingham. Available from: ProQuest Ebook Central. [3 March 2019].
Question:
Is this visualisation too simple for making pertinent inferences and observations? While the decline in rubella cases is clear on both coasts, is there anything extra that should be added to improve this visualisation.
I also appreciate any general feedback or advice.</t>
  </si>
  <si>
    <t>Design: Effectiveness, General: Improvement inquiry</t>
  </si>
  <si>
    <t>area chart</t>
  </si>
  <si>
    <t>Hi Greg.
Have you considered messing around with different colours for each state however, a slight variation on the orange or blue to help each state stand out for instance?
You could even consider adding in a side-by-side comparison of another disease to further show the effects of a vaccine being introduced.
Otherwise the design is great, displays all you need to make some good observations!
Ben.</t>
  </si>
  <si>
    <t>Visualization Common contagion</t>
  </si>
  <si>
    <t>Guideline: Insert the visualization guideline
Source: https://www.wired.com/insights/2012/11/3d-visualization-big-data/ 2
Question:
How can I realize the visualization of 3d big data? 2d data can be reduced through noise reduction and merging, but how to do the visualization of 3d data?
imageimage.png944×582 60 KB</t>
  </si>
  <si>
    <t>General: Discussion</t>
  </si>
  <si>
    <t>Hi Haopeng Wu,
That is a good question. Can you specify what your 3D data is? Three dimensional data is a complex issue and many discussions exist around it. There are clear cases where you can and should avoid it, others where it makes sense, and others where there might be no difference. It also depends on your display medium: e.g., screen or virtual reality.
let us know!
cheers,</t>
  </si>
  <si>
    <t>Visualising Babesiosis in the US (2014-2017) using data from Project Tycho</t>
  </si>
  <si>
    <t>21Screenshot 2019-03-04 at 01.00.21.png2230×1300 304 KB
I am a university student at Swansea University doing a Data Visualisation coursework. I am trying to visualise health data, specifically from Project Tycho. I am trying to visualise the number of cases of Babesiosis in the USA for the years 2014-2017
Data from:
https://www.tycho.pitt.edu/dataset/US.21061004/
Van Panhuis W., Cross A., Burke D., Counts of Babesiosis reported in UNITED STATES OF AMERICA: 2013-2017 (version 2.0, April 1, 2018): Project Tycho data release
DOI: 10.25337/T7/ptycho.v2.0/US.21061004
Description of Image:
Visual Design Type: Packed Bubbles
Name of Tool: Tableau
Country: United States
Disease: Babesiosis
Year: 2014-2017
Visual Mappings:
Admin1Name to colour, SUM(Count Value) to size, SUM(Count Value) to label, Admin1Name to label, Admin1ISO to label
Unique Observation:
Throughout the four year period 2014-2017, it is evident that New York and Massachusetts were the most affected places. It is also easy to see that the third most affected place for the years 2014,2015,2016 was Connecticut. However in 2017 the number of cases there decreased dramatically. This however was not the case for New York. The number of cases increased by approximately 50% since the previous year.
I am looking for some advice on my design. More specifically:
Does the type of visual design chosen make sense for this dataset?
Is my observation correct?
How could I improve my design to get more information from it, and, are there any other methods I could use to better visualise the data?</t>
  </si>
  <si>
    <t xml:space="preserve">General: Interpretation inquiry , General: Improvement inquiry, 
Design: Visualization Technique Alternative 
</t>
  </si>
  <si>
    <t>packed bubbles</t>
  </si>
  <si>
    <t>Hello,
If you are using colours to denote the different states, then perhaps a bubble graph would be overkill. I would recommend making use of the colours to convey more information, maybe some sort of scale that includes some other metric to measure the data with.
Assuming your data is correct, the observation you have made would also be correct, something that is shown clearly from your apt use of labels to denote the actual figures for total babesiosis counts in each state.
I answered your third question in the first paragraph so i think would be unnecessary to repeat myself.
i Hope this clears things up for you.</t>
  </si>
  <si>
    <t>Visualizing Incidents of Meningitis and fatalities in the US (1920-1921)</t>
  </si>
  <si>
    <t>1377×866 260 KB
Visual Design Type: Bubble Map
Name of Tool: Tableau
Country: United States of America
Disease: Meningitis
Year: 1920 – 1921
DOI: 10.25337/T7/ptycho.v2.0/US.7180009
Visual Mappings:
Colour: Number of fatalities
Size: Number of cases
Position: Each bubble depicts a state in the map
Unique Observation: When looking at this visualization, one can assume that the outbreak of this disease started from the East coast and spread towards the West over the period of time. The Midwest is not as infected as the East due to the fact that the virus and bacteria responsible for it spread when one person comes in touch with another one thus implying that the area is more crowded, something which is true for the East coast.
Data Preparation: Summed the number of incidences and the number of fatalities.
My question:
Can I infer the aforementioned observation from the above visualization or do I need more data / more intuitive measurements.
References:
https://blog.socialcops.com/academy/resources/7-techniques-to-visualize-geospatial-data/ 1
Van Panhuis, W., Cross, A., Burke, D., Counts of Meningitis reported in UNITED STATES OF AMERICA: 1905-1959 (version 2.0, April 1, 2018): Project Tycho data release, DOI: 10.25337/T7/ptycho.v2.0/US.7180009
Thanks!!</t>
  </si>
  <si>
    <t>bubbles chart</t>
  </si>
  <si>
    <t>Hi NikD,
To answer your question: I am not sure I can make that observation from your chart since you’re not encoding time.
What is your temporal granularity? Do you have diseases per day / week ? You could map time to some visual variable such as transparency or border color. Of course, if you can reuse any of the existing ones (size, color) that’d be the best but it depends on what you want to show.
I also wonder about the population density. It is not shown here, but instead assumes a little insider knowledge about the US. You could try slightly shading the states according to density. Give it a try and post the iteration :slight_smile: ??
cheers,
ben</t>
  </si>
  <si>
    <t>Visualising Pneumonia disease from 1912-1951</t>
  </si>
  <si>
    <t>Hello everyone!
I’ve created a buble chart at the following to visualise Pneumonia disease from 1912-1951.
imageE2ECC294-0EDE-4347-9B06-D78015FD9939.jpeg3840×2160 227 KB
Visual Design Type: Bubble Chart
Name of Tool: Tableau
Country: USA
Disease: Pneumonia
Year: 1912-1951
Visual Mappings:
Bubbles – different states of the USA
Size – Number of cases happened
Colour – Red-Green Diverging
Unique Observation: Throughout the first 36 years Illinois and Pennsylvania were always the states that had the most Pneumonia cases. Until the last 4 years(1948-1951), New York and Texas came on top replacing Illinois and Pennsylvania.
DOI: 10.25337/T7/ptycho.v2.0/US.233604007
My question: Does my visual design make any sense? How in what way can I improve my design?
Thanks in advance!</t>
  </si>
  <si>
    <t>General: Interpretation inquiry, General: Improvement inquiry</t>
  </si>
  <si>
    <t>bubble chart</t>
  </si>
  <si>
    <t>Hi teowj,
Nice chart! I can see three problems straight away:
your color scale is very deceptive for two reasons. The first is that you’re using a red-green scale which, apart from not being color-blind save, is overloaded by some cultural conventions. For example, if I see a green state, I think that state is well of. While there is some truth in this case for your example, I wouldn’t say that that green states are well of and red ones are not.
that leads me to the 2nd suggestion. You are using diverging scale (green on one side and red on the other). this somehow implies that there is a neutral center which is none of the two poles. I believe this is less of a cultural as a perceptual and cognitive problem. In other words, you’re splitting your states into those being to either the one side (green) or the other side (red) of this neutral point. However, looking at your scale, this goes from 29 to 246,023. This is a linear scale and you should use a linear scale to reflect those values. Check the sequential scales at Colorbrewer (http://colorbrewer2.org/#type=sequential&amp;scheme=BuGn&amp;n=9), for inspiration. Or, in the simplest case, just darkens does your job
eventually, the third issue is that your color scale is not changing linearly with the values. Look at the white spot in the center. This is a lot of change in color and darkness, but only a very little on your scale. This is misleading.
Another remark I would have is that your observation is not visible from the graphic. I.e. you could calculate the trends and show them through color or alike.
In summary, I would avoid bubble charts entirely. Comparing sizes for quantitative data is less accurate than e.g., length. Check Mackinley’s seminal studies: http://courses.ischool.berkeley.edu/i247/f05/readings/Mackinlay_APT_TOG86.pdf.
Even it it hurts, I would use a simple bar chart here. You can then think about how to encode the trend. Either through colors, more bars or line charts. It’s often best to start with the simplest and most common design, then trying to extend where it falls short.
Hope this is helpful, and looking forward to iterations,
cheers,
ben</t>
  </si>
  <si>
    <t>Design: Improvement Advice, Design: Alternative, Design: Additional educational resources</t>
  </si>
  <si>
    <t>Treemap Color coding with Tableau</t>
  </si>
  <si>
    <t>Guideline: Two color coding within the squares.
Source:Treemap1
Data source.DOI:10.25337/T7/ptycho.v2.0/US.38362002 from Project Tycho
Question:
Can I add two color codings (different colors) for two different detail items in the leaf node (country and age groups) within the Treemap in the Tableau? If it is possible, how can I achieve this?</t>
  </si>
  <si>
    <t>Design: Color</t>
  </si>
  <si>
    <t>You can achieve that by setting one of the dimensions to colour as you already have with “Condition Name” and then adding a discrete measure as another colour field.
Rightclick and use the settings below.</t>
  </si>
  <si>
    <t>Visualization of Dengue Fever Impact in Southeast Asia</t>
  </si>
  <si>
    <t>I am a student at Swansea University and part of an assignment was to visualise data obtained through Project Tycho (https://www.tycho.pitt.edu/ 2) and I have chosen to visualise the impact of Dengue fever in part of Southeast Asia (specifically for this visualisation Cambodia, Laos, Vietnam and Thailand).
This is one of the visualisations that shows the spread and fatalities caused of Dengue in these 4 countries between 1998 - 2010 in the form of a tree map.
cs337%20assignment%201%201cs337 assignment 1 1.png1412×830 59.5 KB
Any comments or recommendations would be appreciated however in particular, I am curious as to one question, what other visual layouts would show the impact of Dengue in a more effective way ?
Further information about the visualisation is below -
Visual Design Type: Tree map
Name of Tool: Tableau
Country: Cambodia, Laos, Vietnam and Thailand
Disease: Dengue
Year: 1998 - 2010
Visual Mappings: Color is mapped to the total number of fatalities recorded to have occured as a result of Dengue. The size of the nodes is mapped to the total number of recorded cases of Dengue and the nodes are also subdivided into countries and provinces of the location where the record occurred.
Unique Observation: From this visualization we can see that Cambodia and Laos, while having the lowest raw number of cases have the highest number of fatalities resulting from this disease. That there is other factors that determine the impact or fatality rate of a disease rather than just its numbers. Could be to do with Laos and Cambodia are ranked significantly lower in terms of overall global healthcare than Thailand and Vietnam despite all being in a very similar geographic region.
Data Preparation: The data was prepared by combining the records of Dengue from Cambodia, Laos, Thailand and Vietnam and only displaying those from 1998 - 2010, the only years all of the records shared, and also removing the records where the location was not known.
The DOIs of the datasets used are also given below -
Vietnam 1960 - 2010 - 10.25337/T7/ptycho.v2.0/VN.38362002
Laos 1998 - 2010 -
Non-Fatal Record: 10.25337/T7/ptycho.v2.0/LA.38362002
Fatal Record: 10.25337/T7/ptycho.v2.0/LA.38362002
Thailand 1993 - 2010 -
Non-Fatal: 10.25337/T7/ptycho.v2.0/TH.38362002
Fatal: 10.25337/T7/ptycho.v2.0/TH.38362002
Cambodia: 10.25337/T7/ptycho.v2.0/KH.38362002</t>
  </si>
  <si>
    <t>I think a Choropleth map would also be an interesting way. For some examples, please see:
Dyanamic Choropleth Maps–Using Amalgamation to Increase Area Perceivability (with Voiceover)</t>
  </si>
  <si>
    <t>Design:Alternative, Design: Additional educational resources</t>
  </si>
  <si>
    <t>Visualising the prevalence of the top 5 diseases in the US</t>
  </si>
  <si>
    <t>Tool: Tableau
Country: US
Diseases:
Gonorrhoea
Influenza
Measles
Scarlet Fever
Whopping Cough
Year: 1892 - 1974
Visual Mappings:
x-axis: Date
y-axis: Count of disease incidents
colour: Disease type (only top 5 shown)
Data Preparation:
Filter the epiweek between the two year points to look specifically at the
spike in disease occurrences in early 1900s.
Aggregate the following data sets together, omitting blank or non-useful fields.
Source: Project Tycho
DOIs:
Gonorrhoea 10.25337/T7/ptycho.v2.0/US.15628003
Influenza 10.25337/T7/ptycho.v2.0/US.6142004
Measles 10.25337/T7/ptycho.v2.0/US.14189004
Scarlet Fever 10.25337/T7/ptycho.v2.0/US.30242009
Whopping Cough 10.25337/T7/ptycho.v2.0/US.27836007
My question:
I notice that pertussis or whopping cough has no values between 1910 and 1923 roughly, what could be the reason for that?
Are the choice of colours particularly good? If not which colour mapping would you suggest?
Could this visualisation be misleading? If so what could be done to limit this?stacked_area_chartstacked_area_chart.png1918×1018 60.7 KB</t>
  </si>
  <si>
    <t>General: Interpretation inquiry, General: Improvement inquiry, Design: Visualization Technique Alternative, Design: Color</t>
  </si>
  <si>
    <t>Hi Alex,
There are many reasons why you are finding no values for whopping cough between 1910-1923. Wikipedia tells me that it was first discovered in 1906 which might suggest that knowledge of it might not yet have circulated. Records may also be missing due to physical reasons such as poor record keeping, fires, etc… The lesson here is that you should be skeptical of the accuracy of historical data.
For your choice of colours, I would recommend looking at the qualitative selection on ColorBrewer 1, your choice of colours should be more distinct.</t>
  </si>
  <si>
    <t>Visualising the distribution of measles cases across the US</t>
  </si>
  <si>
    <t>Hi,
I am a Swansea University student currently trying to visualise some data from project Tycho (https://www.tycho.pitt.edu/). Below you can see one of my visualisations which is a plot showing the distribution of Measles across the US from 1888 to 2001.
Visualisation1Visualisation1.jpg1306×532 129 KB
Here are the main details of this visualisation:
Visual Design Type: Bubble map
Name of tool: Tableau
Dataset DOI: 10.25337/T7/ptycho.v2.0/US.14189004
For the visual mappings, each bubble represents a US state and the position is mapped to the geographic location of said state.
The size of each bubble is mapped to the number of measles recordings that have been carried out in each state, whereas the colour is mapped to the average number of measles cases found across all recordings.
In other words, bubble size can be seen as showing how prevalent measles recordings are in each state, whereas the colour can be seen as showing how quickly the disease tends to spread.
In terms of observations, the plot appears to suggest that there is a larger distribution of measles across the eastern half of the US compared to the west, with California being an outlier since it has a larger number of recordings and average cases than the other western states.
Also, Texas appears to be the state with the highest average cases per recording (indicated by the bright red colouring), despite being surrounded by states with a relatively low distribution of measles.
Data preparation was mostly handled using the Tableau public software itself, the number of recordings is the sum of all the records for each state and the number of cases is the average count value per recording.
There is a problem however:
I want to normalise the data by population to avoid any bias, I was hoping to use the technique described in Kelley Holden’s “Seeing States the Right Way: How to Weigh Data by Population” article for my colour mapping so that it was based on average cases per 100,000 people.
However, their plot only used data from 2014 which allowed them to get the projected state census for 2014, but my plot shows data from 1888 to 2001, so getting access to a census for every year would likely be impractical and time-consuming.
So my question is this:
Is there a more efficient way that I can normalise my data according to state population from 1888-2001?
Or should I consider some alternative method such as limiting the plot to just recent years or separating the plot by each decade?
Thanks,
LMT
Reference:
Seeing States the Right Way: How to Weigh Data by Population, Kelley Holden, 2016, https://digital.gov/2016/03/11/seeing-states-the-right-way-how-to-weigh-data-by-population/ 3</t>
  </si>
  <si>
    <t xml:space="preserve">Design: Effectiveness, Design: Visualization Technique Alternative
</t>
  </si>
  <si>
    <t>packed bubble chart</t>
  </si>
  <si>
    <t>Hi LMT,
Great visualisation, love how you’ve averaged the number of measles cases to represent the speed at which the disease spreads.
In regards to your question, personally I would reduce the size of the dataset down, which would allow you to grab a smaller but more easily handled set of census data. This would then allow you to normalise the data as you wish.
John</t>
  </si>
  <si>
    <t>Visualization of the declining impact of Hepatitis A in the USA</t>
  </si>
  <si>
    <t>Hi all,
I am a student from Swansea University and I am currently working on a data visualization assignment that involves visualzing data from Project Tycho (https://www.tycho.pitt.edu/ 2) . After having read about the impact of the Hepatitis A vaccination post the mid 90s, I was motivated to visualize how the impact of Hepatitis A had changed per region in the United States. I will present a basic heatmap below which visualizes the number of cases of the disease per year per region from 2001-2011.
Hepatitis_A_CasesHepatitis_A_Cases.PNG807×220 24.9 KB
I would love to get some feedback to see if there is any way to improve this visualization. I was doubting whether grouping the states via regions was a good idea but the reasoning was to make it easier to get a quick interpretation and quick decision for where further exploration could be focused. Also as there are a large number of states which might make it less visually appealing.
I thus have a couple of questions to ask, would you recommend all the states be placed on the Y-axis instead of grouped as regions? If so, which visual layouts would be effective with dealing with the large number of states? Also, generally what would you recommend as a visual layout to more clearly show the declining impact of Hepatitis A in the US?
Last question would be, in this instance, do you think it would be more effective to report on the number of incidences per 100000 per region or to stick with the number of cases in showing this trend?
Visual Design Type: Heatmap
Name of tool: Tableau
Country: United States of America
Disease: Hepatitis A
Year: 2001-2011
Visual Mappings:
-Color: Color intensity is mapped to the number of cases of Hepatitis A in that specific region of the United States and in that specific year. A higher intensity of the color red represents a higher number of cases.
-X axis: The years from 2001-2011 are along the X-axis.
-Y axis: The four regions of the USA are along the Y-axis
Unique Observation: We can see a trend among all four regions as the number of cases generally decreases over the years. This trend could be in response to the increased vaccinations carried out in the United States. However, we can also see an outlier in 2010 where there was a spike in the number of cases in the Northeast region. This could be due to an outbreak in that region. Also in that same region between 2003-2005 there was an increase in the number of cases which could suggest that region is more prone to outbreaks.
Data Preparation: The data for Hepatitis A for the specific years of 2001-2011 was first extracted from the DOI 10.1056/NEJMms1215400. Additional column of region was added with region mapped to state using information from the United States Census Bureau (https://www2.census.gov/geo/pdfs/maps-data/maps/reference/us_regdiv.pdf 2 ) to group the states. Additional column of Year was created extracting this information from the epi_week column.
DOI of data used from Project Tycho: 10.1056/NEJMms1215400</t>
  </si>
  <si>
    <t xml:space="preserve">Design: Visualization Technique Alternative, General: Improvement inquiry, Design: Effectiveness 
</t>
  </si>
  <si>
    <t>My recommendation would be to present this data spatially as a heat map with a map of the states.
In terms of improving this tabular heat map, I would encourage you to consider a slightly wider colour pallette and more distinct colour change. Set the minimum data value to be white rather than zero being white.</t>
  </si>
  <si>
    <t xml:space="preserve">Design: Additional educational resources, Design: Improvement Advice 
</t>
  </si>
  <si>
    <t>Visualizing more data in the treemap</t>
  </si>
  <si>
    <t>Hello, VisGuidesers,
I am currently trying to visualize a dataset from project tycho with the following DOIs: 10.25337/T7/ptycho.v2.0/&lt;country_code&gt;.38362002. It contains data about dengue fever between 1955 and 2009 for 89 different countries(basically all data about dengue from tycho).
I am visualizing it in a treemap.
Image:
pngTableau_Denque_WorldWide.png.jpg1920×1080 109 KB
Each node is a country, colour represents the number of fatalities and area represents a total count value.
Data preparation: In Excel I have calculated removed all of the repeating country names, for each of them calculated fatalities and count value.
Question: So this on visualization each node contains mixed data for each year(1955-2009). What would be the best way to visualize that data for each year separately and show it on one image? Just have 59 different treemaps? I have all of the values calculated separately for each year in excel.</t>
  </si>
  <si>
    <t>Hi,
What you could try out to see if it works is dividing the number of casualties per year and show them inside each country or divide them per year and then show each country inside them depending on whether you want to focus on the time or the geography of the data.
I wouldn’t recommend 59 different treemaps though :slight_smile:
Best of luck
Carlo</t>
  </si>
  <si>
    <t>Visualising Hepatitis A and B in standard and acute forms for U.S.A. in 2006 using treemap</t>
  </si>
  <si>
    <t xml:space="preserve">Hello,
I’m on my final year of Software Engineering course and I’m taking the Data Vis module. I’ve been tasked with the coursework where I need to visualise data from Project Tycho. I’ve chosen to visualise the Distribution of Viral Hepatitis types A and B in selected states and territories of the United States of America in 2006. Below are the details of my visualisation.
data_vis-08data_vis-08.png2054×791 21.9 KB
DOIs:
10.25337/T7/ptycho.v2.0/US.66071002,
10.25337/T7/ptycho.v2.0/US.40468003,
10.25337/T7/ptycho.v2.0/US.76795007,
10.25337/T7/ptycho.v2.0/US.25102003
Visual Design Type: Treemap
Name of Tool: Tableau 2019.1 (Post processing in Adobe Illustrator)
Country: United States of America (and its territories)
Disease: Viral Hepatitis A &amp; B (condition normal + acute)
Year: 2006
Visual Mappings:
The treemap was created by composing the data into following hierarchy (from outter nodes to child nodes):
Hepatitis virus type (pathogen) (A / B)
State / territory of U.S.A.
Condition (standard / acute).
The color of each node represents different Hepatitis type, with red nodes presenting type B and green nodes type A. The shade of each node corresponds to the type of the condition - dark nodes depict the acute condition while light nodes depict standard condition, as described on the legend below the graph. Size of each node corresponds to the number of incidents for that given condition and state. Nodes are spaced out with padding. Nodes are positioned using squarified layout with nodes of highest incidence being placed on the left hand side, from top to bottom (within each dimension). Only the key states are annotated due to the huge disparity in the incidence.
Unique Observation:
It can be observed that across the entire graph, the incidence of Type B hepatitis has exceeded that of type A by around and accumulated to around 55% of the total Hepatitis incidence for the year of 2006. The highest number of incidents for a single condition can be attributed to Acute Type A Viral Hepatitis in California. On the other hand, by looking at the left side of the graph it can be noted that for the Viral Hepatitis type B, Florida was the state with greatest incidence. At the same time it can be observed, that in 2006 in all of the plotted states and territories, the acute version of the Hepatitis condition has had much greater impact than the standard one for both the type A and B (majority of the darker shade of red / green). A noticeable outlier can be seen among the key states for Type B Hepatitis - the state of Oklahoma, for which the standard type of this condition is abnormally small compared to the other annotated states.
Data Preparation:
The used data came from Project Tycho, for four different sets of data (each condition type, DOIs listed above) and was aggregated by computing the sum of the incidents for each condition 2006 for each of the states and territories. The range of years has been filtered to only allow 2006.
Questions:
1. I was wondering if the hierarchy I came up with is reasonable for this data set or should I perhaps use a different one (i.e. State -&gt; Pathogen -&gt; Condition)? I find it easy to tell what the distribution of the pathogen is across the U.S.A. with the current visualisation, but since it separates the data for the same state, it doesn’t seem like an easy way to tell what the distribution is for each of the states.
2. Could any further observations could be made about the data visualised on the first graph.
3. While data has all been gathered by the same entity (US Nationally Notifiable Disease Surveillance System) it comes from four different datasets. Do you think this affects the accuracy of the data?
Any help would be very much appreciated.
Best, Marceli
</t>
  </si>
  <si>
    <t>General: Interpretation inquiry, General: Improvement inquiry, Design: Hierarchy</t>
  </si>
  <si>
    <t>Hello Marcelo,
About your first question. It would be very helpful to include the diagram which breaks down the data in the hierarchy you mentioned. You might be able to see the patterns within each state on different pathogen types.
About the third question. As long as all of the datasets have data present for the selected time span there is no need for worry.
I like the colour scheme, but you might want to include a legend that describes the pathogen and condition name.
Kristiyan</t>
  </si>
  <si>
    <t>Treemap of project tycho Dysentery data in the US 1942-48</t>
  </si>
  <si>
    <t>Hi
I am a Swansea University student (probably one of may on here).
I have been asked to examine the project tycho data from https://www.tycho.pitt.edu/ 1 and have produced a treemap for this data
Tool: Macrofocus TreeMap (treemap.com 1)
Country: USA
DOI: 10.25337/T7/ptycho.v2.0/US.111939009
Disease: Dysentery
Visual mappings:
Colour : Admin1Name - (State)
Group by : Admin1Name
Size: CountValue - (How many were infected)
Data preparation:
I have removed all columns that were N/A i.e. the city and columns that contained the same value for every row i.e. all records had “United States” as the country and there were 0 fatalities from Dysentery.
The labels on the blocks indicate the start and end date of each of the records.
Does My design make sense?
Is there anything I could change to make it easier to understand?
Thank you in advance
Dan</t>
  </si>
  <si>
    <t xml:space="preserve">Desing: Label, General: Interpretation inquiry, General: Improvement inquiry, Design: Clutter/Readibilty
</t>
  </si>
  <si>
    <t>Hello,
I think a treemap is a good way to visualise this kind of data, but I believe the design could be improved to make it more legible and maybe more insightful.
What I would personally do is group the time periods indicating the start and end of the periods for the records in a hierarchical fashion to have them grouped by year and then by month. I think it would be worth a try to see if the resulting design is a bit clearer and if it solves the label clutter issue.
Best of luck
Carlo</t>
  </si>
  <si>
    <t>Comparing tree map hierarchy</t>
  </si>
  <si>
    <t>Description:
Visual design: Treemap
Name of tool: Tableau
Country: USA
Disease: Measles, Mumps, and Rubella
Year: 1923 - 2017
Visual Mappings: The sum of count for each disease mapped by state. Either by count first or state-first hierarchy. Where blue is measles, orange is mumps, and red is rubella.
Unique Observations: Significantly higher count of Mumps, significantly low count of measles. California has the highest count of all diseases.
Data Preparation: Three datasets (one for each disease) were combined. Columns matched and then data appended to each other.
The data is from Project Tycho, created using the “Compile your own” tool, available at tycho.pitt.edu/search/.
Individual DOI’s are:
Measles: 10.25337/T7/ptycho.v2.0/US.14189004
Mumps: 10.25337/T7/ptycho.v2.0/US.36989005
Rubella: 10.25337/T7/ptycho.v2.0/US.36653000
I have reviewed literature including Ben Shneiderman’s Treemaps for space-constrained visualization of hierarchies available at cs.umd.edu/hcil/treemap-history 1.
Questions
Which of the two visualisations are better?
If neither, how might I improve them and make them optimal?
Is there a better way I could visualise related diseases?
Thank you for your time.</t>
  </si>
  <si>
    <t>You should try to make sure that the visualisations are clear without the need for a description as much as possible. The top example uses labels that are unclear, so you should look into a way that could better differentiate the orange, red, and blue. On the bottom example, the top level of the hierarchy is unclear.
A legend is a great tool to aid any visualisation.
I won’t give you feedback on which is preferred.</t>
  </si>
  <si>
    <t>Vector Borne Diseases Mapped against Flooding (USA)</t>
  </si>
  <si>
    <t>Created in Tableau
Data Sources:
I’ve used project Tycho to gather data on diseases spread by Blood feeding arthropods (Dengue, Plasmodium, West Nile Virus)
DOI’s:
10.25337/T7/ptycho.v2.0/US.20927009
10.25337/T7/ptycho.v2.0/US.61462000
10.25337/T7/ptycho.v2.0/US.722862003
And Flooding occurrences :
From the flood Observatory Colorado
http://floodobservatory.colorado.edu/Archives/index.html
Description
My main goal of the visualisation was to try and show that flooding causes a increase in diseases within the local area, as flooding provides an extremely suitable breeding ground for mosquitoes.
I mapped all occurrences of the diseases between a ten year time frame 2000-2010 , each sate is coloured. Darker shade of red being a larger amount of people with a disease.
I then overlay-ed a map containing all the location of flooding indicated by the blue circles. The larger the circles the higher the severity of flooding.
However as I’ve found there is no real correlation.
Questions
My Questions for the map are more so for formatting however any information on data to plot for a high correlation would be appreciated.
Should I change my colour scaling so that smaller differences are more visible? or is it important to show the similarity?
Should I remove the fill on the circles as some of the smaller states are harder to see ?
Is 10 years a large time frame and if so what is generally a suitable time frame? just under 223,000 records
Is there a better way of visualising the flooding?</t>
  </si>
  <si>
    <t xml:space="preserve">Design: Clutter/Readibilty, Design: Color, General: Improvement inquiry
</t>
  </si>
  <si>
    <t>Hi,
My Questions for the map are more so for formatting however any information on data to plot for a high correlation would be appreciated.
If I understand your question correctly you are trying to show that there is a correlation, although I am not entirely sure that is the best approach. I believe our role is more to investigate the data and then observe phenomena rather than starting with a conclusion and trying to make the data fit our hypothesis.
Should I change my colour scaling so that smaller differences are more visible? or is it important to show the similarity?
I think ultimately this is your call, but what I would do is try to change the colours around and see what looks best to you
Should I remove the fill on the circles as some of the smaller states are harder to see ?
same goes for this, try and see whether it is worth losing maybe some perception of the size of the flooding for better clarity. Although if your design supports zooming I think that is enough for anyone who has a particular interest in a specific area
What I would suggest though is maybe trying to add colour mapping to the flooding circles (varying opacity might do) and also mess around with the min and max sizes of the circles
These tools could help
Colorgorical
Colorbrewer 1
Is 10 years a large time frame and if so what is generally a suitable time frame? just under 223,000 records
that I believe is very much dependent on your task.
Best of luck
Carlo</t>
  </si>
  <si>
    <t xml:space="preserve">Design: Additional educational resources, Design: Improvement Advice
</t>
  </si>
  <si>
    <t>Area Chart Labels</t>
  </si>
  <si>
    <t>I have created an area chart using Tabeau for my Data Visualization class, and it shows the number of cases of 7 different types of diseases in Texas in the 1970’s. Each disease is represented by a different color in the chart and each point indicates the number of accumulated disease occurrences up to that point during the designated year. The data comes from Project Tycho and I selected these diseases by narrowing down the data to only diseases that have recorded cases throughout the 1970’s in Texas.
(Citation: Willem G. van Panhuis, John Grefenstette, Su Yon Jung, Nian Shong Chok, Anne Cross, Heather Eng, Bruce Y Lee, Vladimir Zadorozhny, Shawn Brown, Derek Cummings, Donald S. Burke. Contagious Diseases in the United States from 1888 to the present. NEJM 2013; 369(22): 2152-2158.)
My question is, how should the chart be labeled? I thought showing the height, or number of disease cases, at each point would be a good way to help communicate the data, but because of spacing it is only possible to show some of the points. Without the labels, though, I think the values can still be easily determined, but the chart looks very plain. There’s a picture of the chart with the limited points labeled below.
Texas2Texas2.png1279×816 80.7 KB
Thank you!
Hannah</t>
  </si>
  <si>
    <t>Design: Label</t>
  </si>
  <si>
    <t>Hi 995023,
I think your solution works fine. Labeling all points would be too cluttered anyway. Part of the reason for using a line chart is that low-level look-up tasks are supported rather well.
However, there is one big issue with that chart and the numbers. Your numbers indicate numbers per disease (color). However, using a stacked area chart, you’re implying added values. Personally, I find that confusing but a possible solution could be:
add a title to the chart saying that these are values by disease,
add the added values as bold / italic values for each time point.
One other specific suggestion, to further improve value look-up, would be to work on the visual design of the scale and the grid lines. For example, make the grid lines a little more salient, just a bit! Then, highlight specific gridlines, e.g., those for 10k, 20k, even more. You can repeat that for those of 5k, 15k, and 25k if you like. But less than for 10k and 20k. You can even switch to dashed lines or use different line widths to achieve your goal of balancing grid line saliency.
I doubt that would work in Tableau, but you might be able to export the chart and go with illustrator, e.g…
does that help?
cheers,
ben</t>
  </si>
  <si>
    <t>Visualising Dengue across the globe</t>
  </si>
  <si>
    <t>Source:
Due to a large number of datasets used, the DOIs and countries used for this visualisation can be found here 9
Context:
Hello, I am a student at Swansea University, currently completing an assignment for my data visualisation module. The assignment requires me to explore and visualise the Project Tycho data set to help find unique observations in the data. For this assignment, I have produced an animated bubble map to visualise the cumulative yearly count of Dengue for 99 countries from 1955 to 2009. As this visualisation is animated, the animation can be found here 11.
From the visualisation, we can clearly observe periods of high Dengue cases and also pin point countries with abnormally large outbreaks of Dengue such as Brazil and Cuba. A general consensus can also be made that fatal cases of Dengue usually occur in relatively small cases. We can also observe a significant decline in Dengue post 2004/2005.
.
mapmap.png1257×968 105 KB
Visual Design Type: Animated &amp; Interactive bubble map
Name of Tool:
Data Driven Documents (D3) for visualisation
Colorbrewer 2.0 for colour scheme of datapoints (discrete data)
Country: all 99 countries available for precompiled Dengue datasets (Click source link for list of countries)
Disease: Dengue
Year: 1955 to 2009
Visual Mappings:
Colour: Colour is mapped to the discrete classification of a countries case having fatalities or not
Shape: Each case of dengue is represented as a bubble
Size: The size of each bubble is mapped to the yearly count of dengue over a year period for a given country.
position: The position of each bubble is mapped to the geographic location of the case the bubble represents.
Problem:
Whilst visualising the data i have tried to maintain integrity and honesty, To do so, i have employed the use of Tufte’s principles [1], more specifically:
Graphical Integrity - Visual representations of data must tell the truth. To do this, I have made sure to scale my bubbles appropriately by using the built in d3 Linear scale. As well as this, I have clearly labelled my data through the use of a legend and title.
Chart junk - the excessive and unnecessary use of graphical effects in graphs. I have made sure my visualisation has had any unnecessary frame elements removed (axis and grid lines) and dimensionality is kept to appropriate limits i.e. no unnecessary 3D. A well as this, animations are limited to transitions only to support the criticisms of B.Tversky as animations may take too much time for users to understand [2].
Question
From this problem, i have the following questions:
Have I been able to maintain a good level of integrity and honesty in my visualisation based on Tufte’s principles?
What improvements can be made to ensure integrity and honesty in my visualisation?
What other design principles/standards should i follow to produce good visualisations?
References
[1] Edward, T. (2001). The visual display of quantitative information. Graphics Press, Cheshire, USA.
[2] B. Tversky et al. Animation: can it facilitate?, In International Journal of Human-Computer Studies, Volume 57, Issue 4, 2002, Pages 247-262.</t>
  </si>
  <si>
    <t>Hi SIM,
I really liked your animation. Here are some suggestions for how I think it could be improved:
I appreciate the attempt to tell the raw truth, but I think the size of the bubbles can be a little confusing at times. For example, the outbreak in South America in the year 1977 causes the bubble to grow all the way to Alaska, which might trick people into thinking the disease actually spread that far.
At the moment it is not possible to match bubble size to the actual amount of people infected. Perhaps the bubble growth could be scaled in a non-linear fashion, and the legend could contain the raw counts the bubbles portray, in order to give a better sense of scale.
Your visualization satisfies many of Stephen Few’s principles [1]. It does, however, not satisfy the ask why principle. We can easily identify outbreaks, but they are not linked to world events that might have caused them. For example, if the visualization named the circumstances that have or might have led to the outbreak in 1977, I think that would be amazing.
Otherwise, I think you have done a good job. The visualization shows what it needs to without clutter.
Best,
Jan
References
[1] Stephen Few on Data Visualization: 8 Core Principles. Tableau Software. Accessed on: 21/2/2019. Available from: https://www.tableau.com/blog/stephen-few-data-visualization 4</t>
  </si>
  <si>
    <t>Visualising cases of Encephalitis lethargica reported in U.S from 1923 to 1932</t>
  </si>
  <si>
    <t>DOI: 10.25337/T7/ptycho.v2.0/US.186499007
Name of Tool: Tableau
Country: USA
Disease: Encephalitis lethargica
Years: 1923 to 1932
Visual Mappings: Size is determined by the total number of cases, for each state, for each year.
Colour is determined by the total number of fatalities, for each state, for each year. (Low-Saturation, gold colours for low fatality rates, High-Saturation, red colours for high fatality rates).
Data Preparation: For this visualisation I calculated the year values by creating a pivot table using the Period Start Date and Period End Date. I then calculated the total cases by summing the Count values for each year (split by state). I also calculated the Total Fatalities by summing the count value for each year (split by state) if the conditional statement “Fatalities = 1”.
For this tree map I have chosen to make “Year” the parent of “State” in the hierarchy thus splitting the instances of a state into separate “Year” groups.
Is this the best format for Visualising this data, or should I rethink the hierarchy and make “State” the parent of “Year”?
The following blog provided some useful information about hierarchical data, and helped me make a decision on how structure my hierarchy:
https://www.microsoft.com/en-us/microsoft-365/blog/2015/08/11/breaking-down-hierarchical-data-with-treemap-and-sunburst-charts/
The following paper provided more in-depth look at Tree Maps and how I can utilize one for this task:
Turo, David &amp; Johnson, B. (1992). Improving the Visualization of Hierarchies with Treemaps: Design Issues and Experimentation… 124-131. 10.1109/VISUAL.1992.235217.
Thank you for any answers to my question,
Luke Hengstenberg,</t>
  </si>
  <si>
    <t>Design: Hierarchy, General: Improvement inquiry</t>
  </si>
  <si>
    <t>Hi Luke,
The hierarchy you are currently using (with “Year” as the parent of “State”) and the reverse solution are both viable options for your tree map.
Which arrangement you use really depends on the final outlook you are aiming to achieve. Using the hierarchy you currently are, it is easy to see clearly which years contained the most reported incidents and fatalities. If you wanted to instead focus on which states have a bigger history of infections, choosing state as the root node would be more usable.
I hope this helps to clarify,
Thomas</t>
  </si>
  <si>
    <t>Visualising Measles in the United States</t>
  </si>
  <si>
    <t>DOI: 10.25337/T7/ptycho.v2.0/US.14189004
I am exploring the Project Tycho data set for a Data Visualisation course.
I have produced a fairly simple choropleth map that aims to show the incidences of Measles across the contiguous United States between the years 1960 and 1967.
Screenshot%20(29)Screenshot (29).jpg1426×815 292 KB
Visual Design Type: Choropleth Map
Name of Tool: Tableau Public
Country: United States of America (the 48 states of the contiguous United States, and the District of Columbia)
Diseases: Measles
Year: 1960-1967
DOI: 10.25337/T7/ptycho.v2.0/US.14189004
Visual Mappings:
Colours: Different intensities of the colour red are mapped to the incidence of measles cases proportional to state population, with darker red representing the highest proportion, and lighter reds representing progressively lower proportions. There are 5 possible colour steps, with a limited range chosen with the intention of emphasising and highlighting the differences between states.
Labels: the numeric values within each state represent the total number of Measles cases during the date range.
Unique Observation: While some states suffered a similar (or higher) number of absolute cases of Measles as other states, some states, as we can immediately see from the colour intensities, notably Wisconsin, North Dakota, Montana and West Virginia had more cases proportional to population .
Data Preparation: Data outside of the specific date range was filtered out, and all states and territories not in the contiguous United States were filtered out in order to show a more detailed map.
To account for the varying levels of population between states I have displayed on the same map both the absolute number of cases in each state and the number of cases per 100,000 people.
To represent different levels of incidences per 100,000 people, I have chosen to use 5 steps of intensity of the colour red. I chose this to try to preserve the ability to quickly and clearly identify interesting cases, as I found a continuous colour scale to make this much harder.
Am I wrong to choose a small number of colour steps to represent this data?
Would it be better to use multiple colours?
If anyone could help answer either one or both of these questions I would be very grateful.
Thanks
781</t>
  </si>
  <si>
    <t>Hi 781,
I’m curious as to why you believe a continuous scale is harder to interpret, have you tried using multiple hues?
For the number of steps I would say this is depends on what you are trying to convey, do these groupings correspond to some category or convention? Have you considered which (if any) regions lie at the edge of steps and how that might bias conclusions.
I’m curious about your labels, the font size appears to vary but I cannot discern why, some of them could also benefit from being placed off to the side similar to the name labels for the states in the north east.</t>
  </si>
  <si>
    <t>Visually comparing the spread of Viral Hepatitis A and B across USA using choropleth maps</t>
  </si>
  <si>
    <t>Hello,
I am a BSc Software Engineering student who is currently undertaking a Data Visualization module. As part of my first assignment, I am given the task to visualize and explore Project Tycho’s data collection. Project Tycho is a data research program working with national and global health institutes and aims to increase the accessibility of global health informatics. My goal is to represent the spread of Viral Hepatitis A (HAV) and Viral Hepatitis B (HBV) across the years of 1952 to 2007.
visgvisg.jpg2339×1385 383 KB
Image 1
visg2visg2.jpg2335×1383 313 KB
Image 2
DOI: 10.25337/T7/ptycho.v2.0/US.66071002
DOI: 10.25337/T7/ptycho.v2.0/US.40468003
Visual Design Type: Choropleth Map (one for each data set)
Name of tool: Tableau Desktop
Country: United States of America
States not taken into account: Hawaii, Alaska
Years: 1952 to 2007
Unique Observation:
In the provided screenshot we can see that the two infections are separated in their own choropleth map. Currently, the data can be observed over the duration of 1 year only. Each state is then mapped to a custom colour palette depending on the sum of all incidents in one state across a year. The palette diverts in the ranges from a very subtle light-grey to red creating a gradient. The number of infections per state per year are also included in the map for better perception of the data. From the screenshot, we can observe that in states where the population is high incidents tend to occur more often. Furthermore, it became evident when going through the data that records for particular states or even years were missing (Image 2: Year 2006). Nevertheless, from Image 2 we can see that the numbers of both HAV and HBV have significantly dropped when compared with Image 1. This leads to the conclusion that after the introduction of vaccines infection rates have declined.
Vaccine Introduction:
Viral Hepatitis B: 1981 (US), 1986 (US) recombinant version [1][2]
Viral Hepatitis A: 1995 (US) [3]
Data Preparation:
The data is acquired from Project Tycho is non-cumulative and has been aggregated by taking the sum of all incidents that have happened in a particular state in a particular year.
Questions:
I would like to ask if there is an effective method to create a visual comparison of the above-mentioned infections in a meaningful manner which would represent their spread over the years?
I am also wondering how can I incorporate a fatality rate for each state across the years?
References
Hepatitis B vaccines WHO position paper. Weekly Epidemiological Record. 40 (84): 405–420. 2 Oct 2009.
Moticka E. A Historical Perspective on Evidence-Based Immunology. p.336. 25 Nov 2015.
Patravale, Vandana; Dandekar, Prajakta; Jain, Ratnesh. Nanoparticulate drug delivery perspectives on the transition from laboratory to market (1. publ. ed.). Oxford: Woodhead Pub. p. 212.). 2012.
Kristiyan Vladimirov</t>
  </si>
  <si>
    <t>Hello Kristiyan,
Firstly, it would be very helpful if you included the colour scale you’ve used to give a better overview of the disesase’s incidence. You’ve mentioned that the scale goes up to red, but the darkest colour goes to orange. Maybe you could alter the scale to cap at smaller values (i.e. max for the given state) to bring better visibility of the spread over the choropleth graph.
As for the method to showcase the spread over the years I really see two possibilities here.
You can use Tableau’s built-in functionality of pagination to create the animated choropleth graphs, which you could then conver to a GIF.
Or you could create a matrix of the graphs (two rows for HAV and HBV) with each column being a different year. To make it more compact you could also aggregate values for every two or more years or simply only show every second year or so.
It would be difficult to incorporate the mortality on the map without using dedicated labels, but you might want to look into Proportional symbol map type of graph, which might suit your purpose more, as you can represent more dimensions by adding size and colour to each bubble, and locating it on the map accordingly.
For info on proportional symbol map see:
en.wikipedia.org 2
Thematic map | Proportional symbol
The proportional symbol technique uses symbols of different heights, lengths, areas, or volumes to represent data associated with different areas or locations within the map. For example, a disc may be shown at the location of each city in a map, with the area of the disc being proportional to the population of the city. . This type of map is useful for visualization when raw data cannot be dealt with as a ratio or proportion. Although circles are the most typical symbol because they are more
I hope you will come up with a good solution using these tips.
Good luck,
Marceli</t>
  </si>
  <si>
    <t>Visualization of Project Tycho Data (Diphtheria)</t>
  </si>
  <si>
    <t>Guideline:
Visual Design Type: Scatter Plot
Name of Tool: Tableau
Country: USA
Disease: Diphtheria
Year: 1889~1981
Visual Mapping:
Colour: colour shows the different groups which this point is included.
X-Axe: the value of patients
Y-Axe: the value of fatalities
Shape: each point maps to a specific year.
Line: the linear regression of this group of data.
Unique Observation: this diagram mainly shown the mortality rates of diphtheria in different periods. It can be conjectured that in the early 20th century and the 1930s, there might be some significant medical breakthroughs in the field of diphtheria.
Data Preparation: separated data into three groups according to different periods, blue group earlier than 1905, pink group contain the 1910s and 1920s, others are involved in the yellow group.
Source: Include the URL / Book / DOI / Article
%E6%95%A3%E7%82%B9%E5%9B%BE散点图.png713×751 37.8 KB
10.25337/T7/ptycho.v2.0/US.397428000
Question:
Does my visual design make sense?</t>
  </si>
  <si>
    <t>I think your design has a little meaning. you should collect more data and compare with other countries.</t>
  </si>
  <si>
    <t>Visualising the distribution of Mumps, Influenza and Pneumonia across the United States, 1912-2017</t>
  </si>
  <si>
    <t>Map%20of%20DiseasesMap of Diseases.jpg2040×1209 140 KB
Hello, I am a student from Swansea University attending a Data Visualisation module and as part of a coursework I am undertaking visualising health data from Project Tycho. I am visualising the three diseases Mumps, Influenza and Pneumonia across the United States of America. This visualisation is from the year 1912 to 2017, and I have used a map to visualise each state and their respected count for all three of the diseases.
Visual Design Type: Chloropleth Map
Tool: Tableau
Country, Disease and Year: United States of America, 1912-2017, Mumps, Influenza and Pneumonia.
Visual Mappings: Colour applied to visualise count across each state to show the higher number of disease counts, such that white or light pink colours are lower counts and the more red colours are higher counts in the case of Texas breaking 2.6 million count.
Unique Observation: In my visualisation I can see that the Eastern states tend to have more cases of the three diseases than the western state with the state of California and Washington being outliers and Texas having the largest count of the three diseases at around 2.6 million.
DOI:
10.25337/T7/ptycho.v2.0/US.6142004
10.25337/T7/ptycho.v2.0/US.36989005
10.25337/T7/ptycho.v2.0/US.233604007
Data Preparation: The data was formatted by using a custom data set from Project Tycho to merge all 3 of the diseases into one CSV file.
Questions: Does my choice of colour make sense in this visualisation and could the visualisation be improved to provide more clarity/information?
Thanks,
Conor.</t>
  </si>
  <si>
    <t>Design: Color, General: Improvement inquiry</t>
  </si>
  <si>
    <t>I think the colours make perfect sense; since red is usually an indicator of something being bad. One improvement could be that you use green at the other end of the scale to indicate low disease values. However I think this would come down to personal taste.</t>
  </si>
  <si>
    <t>An historical look at disease records in New England, USA 1891 - 2014</t>
  </si>
  <si>
    <t xml:space="preserve">Hi,
I’m a student at Swansea Uni and as part of an assessment I am required to visualise data from Project Tycho (https://www.tycho.pitt.edu/). I’ve decided to take a historical look at various diseases in New England, USA. Below, is my visualisation.
parcordparcord.jpg948×419 46.1 KB
Visual Design Type: Parallel Co-ordinates
Name of Tool: Plotly
Country(s): United States of America
States : Maine, Vermont, New Hampshire, Massachusetts, Rhode Island, Connecticut
Disease(s): Tuberculosis, Pneumonia, Influenza
Year: 1891 to 2014
Visual Mappings:
Colour: Colour of line mapped to state.
Red = Connecticut
Blue = Massachusetts
Purple = Maine
Blue = New Hampshire
Yellow = Rhode Island
Green = Vermont
Unique Observation: We can see that several of the lines from each state follow each other in a parallel-like fashion. This can be seen clearly with the red, blue and green lines. This shows us that the dimensions are correlated and that state doesn’t massively affect the survival rate. We can see that in Massachussets and New Hampshire that 25% of cases of Pneumonia resulting in death. Another unique observation is that Maine had 4x the amount of Influenza cases than New Hampshire and Rhode Island, but had less fatalities.
Data Preparation: Due to the format of the datasets used, I had to calculate the actual number of fatalities caused by the disease.
DOI: 10.25337/T7/ptycho.v2.0/US.6142004,
10.25337/T7/ptycho.v2.0/US.233604007,
10.25337/T7/ptycho.v2.0/US.56717001
Literature: I’ve been reading around this type of visualisation and how to analyse the results. I found the paper titled “Multidimensional Detective” [1] by A Inselberg helpful.
Questions:
Is there any way to include to visualise impact of these diseases over time using Parallel Co-ordinates?
Is it possible to include discrete data?
Should I scale the data per 100,000 people (etc) in the state? Any advice on this would be welcome given the data gathered is over a large time period.
Also, any general feedback will be welcomed.
References:
[1] Inselberg, Alfred. “Multidimensional detective.” Proceedings of VIZ’97: Visualization Conference, Information Visualization Symposium and Parallel Rendering Symposium . IEEE, 1997.
</t>
  </si>
  <si>
    <t>parallel coordinates</t>
  </si>
  <si>
    <t>Have a key within the visualisation.
Also maybe don’t have two blues. I honestly don’t know which one is Massachusetts and which one is New Hampshire.</t>
  </si>
  <si>
    <t>Design: Improvement advice</t>
  </si>
  <si>
    <t>Visualisation Map Showing the Spread of Malaria across the United States in 1954</t>
  </si>
  <si>
    <t>Hi,
I am a student who has been tasked with exploring the Project Tycho data set and producing various different data visualizations to help better understand the data. Below is one of those visualizations; A map displaying the spread of malaria across the US in 1954 for the civilian and military sub-population.
US%20Malaria%201954US Malaria 1954.jpg1462×821 268 KB
Visual Design Type: Map
Name of Tool: Tableau
Country: United States (except Alaska, Hawaii and Puerto Rico)
Disease: Malaria
Year: 1954
Visual Mappings:
Colour – Orange represents the Military subpopulation, blue represents the Civilian subpopulation.
Size – The size of the circle represents the total count of cases recorded, with each colour representing their relative sub-count
Location – The location is the US state where the case was recorded.
Unique Observation: As we can see, in 1954, Malaria was particularly focused on the coast of the US (especially the east) with very few cases recorded inland. Furthermore, with the exception of California and Washington, almost all the military cases fall in along the east-coast of the US whereas the Civilian count is far more varied.
Data Preparation: Using data query on the project tycho website, militay and civilian should be selected under subpopulation and then malaria under condition. AdminName1 was also converted to a geographical type of US states.
My question is this:
Is there a better way to visualize the difference between Military and Civilian spread of Malaria across the US, as I feel the current method which uses solid circles could be a bit difficult to observe.</t>
  </si>
  <si>
    <t>I would definitely say this visualisation map could be improved. Firstly, The solid circles block the names of each state. Although this can be common knowledge, it would still be informative for any user trying to understand it. Secondly, you could simply split your visualiasation into 2 separate maps, in a matrix format, which are viewed side by side.</t>
  </si>
  <si>
    <t>Treemap hierarchy and how to deal with small leaf size</t>
  </si>
  <si>
    <t xml:space="preserve">Visual Design Type: Tree Map
Name of Tool: Tableau
Country: USA
Diseases: Hepatitis A, Mumps, Pertussis, Polio, Rubella, Smallpox
Years: 1928 - 2011
DOI: https://doi.org/10.24097/wolfram.11959.data
Visual Mappings:
Colour – Disease,
Colour Intensity – Average number of incidences per 100k people,
Leafe node size – Number of cases in a given state
Internal node size – Number of cases of a given disease
Labels – Disease name, State Abbreviation
Hierarchy: Country (USA) &gt; Disease &gt; State
Unique observation:
Contrary to what one might expect, the total number of disease cases doesn’t appear to be correlated with the number of occurrences per 100.000 people. This might be worth a further investigation as I have yet to find the explanation.
Data preparation: States with less than 500 cases of a certain disease have been excluded to preserve the clarity of the visualisation.
Algorithm: Squarified treemap algorithm
Resources used:
D. M. Bruls, C. Huizing, J. J. van Wijk, "Squarified treemaps.", In Joint Eurographics and IEEE TCVG Symposium on Visualiz
ation , pp. 33-42, 1999.
https://datavizcatalogue.com/methods/treemap.html
en.wikipedia.org
Treemapping
In information visualization and computing, treemapping is a method for displaying hierarchical data using nested figures, usually rectangles. Treemaps display hierarchical (tree-structured) data as a set of nested rectangles. Each branch of the tree is given a rectangle, which is then tiled with smaller rectangles representing sub-branches. A leaf node's rectangle has an area proportional to a specified dimension of the data. Often the leaf nodes are colored to show a separate dimension of the ...
Questions:
Is the hierarchy of my treemap correct?
How should I deal with the nodes too small to include a label on them?
Is filtering out the small part of the dataset as I did, in this case, a good approach? (Filtered out stated with less then 100 cases of a given disease)
</t>
  </si>
  <si>
    <t>Design: Hierarchy, Design: Label, General: Improvement inquiry</t>
  </si>
  <si>
    <t>Hello klosowski,
The hierarchy looks correct to me.The way you’ve approached the matter of dealing with small leaf size can be a good and a bad thing depending on the data you’re using.
In some cases filtering out parts of data can lead to misleading results and distorted representations.
In your case it doesn’t appear to have a negative effect on the visualisation and I can imagine, it improved the clarity of the image a lot.
Sometimes it will not be possible to label every leaf and that’s ok, it’s how treemaps work when converted to static image and it’s why they’re better as an interactive visualisation. When you’re modifying the data for the purpose of visualising it, remember to always mention the alterations you’ve made.
Hope this helps,
Oskar</t>
  </si>
  <si>
    <t>Visualising the number of mumps cases across the US</t>
  </si>
  <si>
    <t xml:space="preserve">Hi, I am a student at Swasnea University trying to visualise some data from project Tycho(https://www.tycho.pitt.edu/dataset/US.36989005/ 1). Below you can see my visualisation of a stacked area chart comparing the number of mumps cases across each state in the US.
I carried out some research upon analysing the data set to understand certain trends and fluctuations in the visualisation above. Here is one of the useful links I used (https://www.pharmaceutical-technology.com/features/tracing-story-mumps-timeline/ 2)
Image:
image
Visual Design Type: Stacked area chart
Name of Tool: Tableau
Country : United States
Disease : Mumps
Year : 1930 – 2017
Visual Mappings:
x-axis – Years from 1930 – 2017
y-axis – Number of cases
Colour – Each colour represents a different state
Area size – Size of each area represents h
ow many recorded cases of mumps there are in each state
Unique Observation : From the visualization we learn that cases in Mumps fluctuated between the years of 1968 and 1981, particularly between the years 1968 - 1972. This may be because the vaccine for mumps was introduced in the year 1967. We can also learn that the states Wisconsin, Texas and California have the highest recorded cases for mumps in that order.
Data Preparation: . No additional columns were added to the data file but the number of states were filtered after uploading the data to tableau to reduce the number of states included in the dataset.
DOI: 10.25337/T7/ptycho.v2.0/US.36989005
My question is how can I improve this visual design?
But also what other visual designs do you think would be better suited to visualise this dataset?
</t>
  </si>
  <si>
    <t>There are five peak periods. With the plots, one can see Wisconsin was affected in the four periods. Possibly Illinois was affected the 5th period (some colors are too close to each other). You perhaps have noticed that the big distortion of a time series at a lower position makes the perception of the time series at a higher position hard. So one cannot judge how, e.g., CA, was affected in these periods. There are alternative visual representations that may address this issue.</t>
  </si>
  <si>
    <t>Exploring Project Tycho - Treemaps and Correct Hierarchies</t>
  </si>
  <si>
    <t>Hello,
I am a student studying computer science at Swansea University, we are working on an assignment that involves exploring data from Project Tycho (https://www.tycho.pitt.edu/) and applying various analytical tools and techniques in order to make various observations. Here is a treemap that I have created in Tableau, representing information on meningitis and meningococcal meningitis within 10 US States, more details can be found below:
11Screen Shot 2019-03-01 at 03.24.11.png1147×611 67.9 KB
• Visual Design Type: Treemap.
• Name of Tool: Tableau
• Country: U.S.
• Disease: Meningitis and Meningococcal Meningitis
• Year: 1905-1964
• Visual Mappings:
– filter: the top 10 states with the highest number of records for both types of meningitis were filtered out for use.
– Colour: colour is mapped to the difference between the number of fatalities among the different states.
– Shape: each bottom level rectangle represents a state.
– Size: the size of each bottom-level rectangle is mapped to the number of records for each respective condition for a given state, while the size of each higher-level rectangle represents the number of records for each condition.
– Position: the position of each rectangle/state is determined by decreasing frequency in the number of records, the more records a state holds, the further it is to the left.
– Hierarchy: the states are grouped by disease → state
• Unique Observation: We can easily compare rates of both diseases and fatalities within states, i.e., We can see that Wisconsin has a lower rate of fatalities for both diseases comparatively to other states. We can also see that for its rate of Meningococcal Meningitis Texas has a relatively low rate of Meningitis, whereas other states tend to place at similar positions within each condition.
• Data Preparation: In order to create the hierarchy, the datasets for Meningitis and Meningococcal Meningitis within the US were combined.
• DOIs:
Meningitis: 10.25337/T7/ptycho.v2.0/US.7180009
Meningococcal Meningitis: 10.25337/T7/ptycho.v2.0/US.192644005
So here I have a couple of questions, if anyone would like to help out it would be greatly appreciated!
Does my treemaps hierarchy make sense and is there any better technique available to explore this data?
Does my explanation of the mapping make sense? Is there any information I seem to have left out?
Thank you very much for your time!
Reference:
Kong, N., Heer, J., and Agrawala, M. Perceptual
guidelines for creating rectangular treemaps.
Visualization and Computer Graphics, IEEE
Transactions on 16, 6 (2010), 990–998.
(https://idl.cs.washington.edu/files/2010-Treemaps-InfoVis.pdf 1)</t>
  </si>
  <si>
    <t xml:space="preserve">Design: Hierarchy, General: Interpretation inquiry, General: Improvement inquiry
Design: Visualization Technique Alternative
</t>
  </si>
  <si>
    <t>Hi,
To answer your questions:
Yes I do believe that your hierarchy makes sense, since you are looking at just the U.S, maybe another visualisation you could use is a symbol map. It would show the geographic locations of the cases and fatalities of each disease. (Technique is on Tableau)
Your mappings do make sense, especially explaining the bottom-level and higher-level rectangles. There is no information that you have left out.
Matt</t>
  </si>
  <si>
    <t>Thoughts on displaying scatter plot data</t>
  </si>
  <si>
    <t xml:space="preserve">
Hi all, I was wondering what your opinion was on this data visualisation issue I was having. I’ve created a scatter plot to check for edge cases in disease dispersion in the united states using data from the Tycho Project.
I’ve been looking through this reference material for ideas: https://www.oreilly.com/library/view/designing-data-visualizations/9781449314774/ch04.html
My current design has mapped ‘state’ to both ‘size’ and ‘shape’ using Tableau, as I think this makes it easier and clearer to visualise which state is where on the graph. However I’m not sure if it’s bad form to map state to both size and shape or if I should just choose one of them. Here’s my current scatter plot, any advice is greatly appreciated!
imageimage.jpg760×452 51.4 KB</t>
  </si>
  <si>
    <t>Hi gregmt99,
I can understand your reasoning. You want to make it easy for people to find a state and I like the idea of using shape as a legend.
However, you’re clearly running into issues here.
First, you have my symbols and more symbols become hard to discriminate (50).
The second thing I am seeing from your legend is that some symbols are used more than once (the diamond is used for CO and IN and there will be more down the list. This is because Tableau run out of shapes! :slight_smile:
Third, searching for shapes in the scatterplot is still a tricky task, given the 50 symbols.
As for size, I understand your goal but I do not think it works. The differences between sizes are too small to be noticed.
I am admitting I am not a master in Tableau, but here are some solutions (and maybe other tools can do the trick)
I’d try to put the state abbreviations into the scatterplot. They are quite small.
If that doesn’t work, label some states only?
you could also color the states according to some grouping, such as east, north, south, west or just alphabetically. and then reuse the symbols. Using color+shape is easier than size and shape.
Orientation is also a nice variable that often is underused, I find. However, I doubt that humans can discriminate 50 orientations…
That would be my 5cents for now. Keep some iterations posted.
Hope that helps!
cheers,
ben</t>
  </si>
  <si>
    <t>Clean Labelling on a Choropleth</t>
  </si>
  <si>
    <t>Hi, I am a student at Swansea University student and I study Data Visualisation. A coursework we have received requires us to make some visualizations using data from Project Tycho (https://www.tycho.pitt.edu/). I have a question that relates to the labeling of a Choropleth I have made to visualize the number of cases of Gonorrhea per 100,000 per US state between 2007-2017.
Gonorrhea_ChoroplethGonorrhea_Choropleth.jpg1242×760 121 KB
Visual Design Type: Choropleth
Name of Tool: Tableau
Country: US
Disease: Gonorrhea
Year(s): 2007-2017
Visual Mappings:
Colour – The number of cases per 100,000 in each state is mapped to a colour. The colour and intensity represents the number of cases, dark blue shows the least cases and dark gold shows the most.
Position: The data is mapped to states in the US
Unique Observation: Arkansas, Louisiana, Mississipi, South Carolina, Kentucky, Virginia, Delaware and District of Columbia all have a higher number of cases per 100,000 than average (median) because they are all coloured some shade of gold. It can also be learned that South Carolina has the highest number of cases per 100,000 in the country.
Data Preparations: The disease data was compiled using the “Compile Your Own” feature of Project Tycho to filter the full Gonorrhea dataset (**DOI:**10.25337/T7/ptycho.v2.0/US.15628003) down to between the years of 2007-2017. The data was then imported into tableau so the number of cases per state could be summed up thus I could export a more manageable file. I then performed my calculations on the newly exported file in Excel and used population figures from the 2010 census that I found on Wikipedia.
My Question: I would like to show labels for both the number of cases and the state names, the problem is that there are so many labels that they become unreadable as they overlap in areas where the states are smaller, this happens most on the east coast. I have made the labels as small as tableau will let me and I still have the same problem. I also read a blog (https://www.dataquest.io/blog/design-tips-for-data-viz/ 1) that said I should eliminate labels that aren’t necessary for someone to understand my visualization; since the number of cases is already represented by colour I could choose to remove that label from each state, however most of the space is being used by the labels for the state names. I don’t want to remove the labels for state names because I consider them important to people who aren’t very familiar with the states or their locations. Are there any other alternatives I can try to clean up the visualization while keeping the same labels?</t>
  </si>
  <si>
    <t xml:space="preserve">Design: Label, Design: Design: Clutter/Readibilty, Design: Visualization Technique Alternative
</t>
  </si>
  <si>
    <t>Hi BRAMWORLD,
I think this situation calls for an inset map. The basic idea is that you show the condensed area separately at a different scale, and visually link the two visualizations. Such an approach would allow you to visualize the east coast area with a more appropriate level of granularity.
You can read more about inset maps here: http://wiki.gis.com/wiki/index.php/Inset_Map 2</t>
  </si>
  <si>
    <t>Assessing a Treemap created by Tableau</t>
  </si>
  <si>
    <t>Guideline:
Visual design type: Treemap
Name of tool: Tableau
Country: United States of America
Disease: Influenza
Year: 1919-1951
Data Prepartion: No extra data preparation was taken
Mapping: Colour is mapped to the number of fatalities in each state and the size of each state shows the number of records of influenza the state recorded in that time period
TreeView2TreeView2.png1412×848 51.3 KB
Source: Data set used(DOI) : 10.25337/T7/ptycho.v2.0/US.6142004
Question:
*Hi, I am a student from Swansea University that as part of an assignment we are to visualise datasets from the Project tycho datasets : https://www.tycho.pitt.edu/ 2 . In this assignment we need to produce a treemap in which we need to describe its features such as:
its data hierarchy
what the leaf node size is mapped too
how the leaf nodes are laid out
what are the internal nodes mapped too
what tree node layout algorithm is used
My question therefore is, is there a way to retrieve this data from tableau so that I can be sure what layout algorithm has been used or to know how the leaf nodes have been positioned or do I have to use resources such as https://en.wikipedia.org/wiki/Treemapping 1 and attempt to match the output to the algorithm (in this case)?</t>
  </si>
  <si>
    <t>Design: Layout</t>
  </si>
  <si>
    <t>Hi.
You won’t be able to answer these questions by retrieving the data from Tableau.
You’ll have to look into some literature on the topic. This paper might help:
Liam McNabb and Robert S. Laramee, Survey of Surveys (SoS)-Mapping the Landscape of Survey Papers in Information Visualization in Computer Graphics Forum (CGF) , Volume 36, Number 3, (June) 2017, pages 589-617,
cs.swan.ac.uk 20
mcnabb17sos.pdf
8.02 MB
BTW, I can see that your treemap does not contain a proper hierarchy just from
looking at it.</t>
  </si>
  <si>
    <t>Visualising the evolution of Dengue in 5 countries</t>
  </si>
  <si>
    <t>Hi everyone,
I have created this stream graph visualisation using the data provided by the Project Tychoo ( https://www.tycho.pitt.edu/ )
dengue5countriesdengue5countries.png848×500 29 KB
Name of Tool : RawGraphs
Countries : China, El Salvador, Malaysia, Sri Lanka, Venezuela
Disease : Dengue
Years : 1965 to 2010
Visual Mappings :
X axis : year
Y axis : number of infected people
Color : each color represents a country
Unique Observation : the number of infected people rocketed in every country except Sri Lanka during the early 2000’s. China was the most affected country at that time.
Data Preparation : selected data about several diseases and put them together to allow comparisons
Source: https://www.tycho.pitt.edu/
DOI : 10.25337/T7/ptycho.v2.0/MY.38362002
Questions:
What can I do to make it easier to identify a country from an other in the bit from 1965 to 1990 ?
Are the colors I have chosen alright ? Maybe they are a bit pale but it seems to me that it is easy to identify a country from an other
Are there any other types of visual layouts that you would recommend to visualise this set of data ?
Thank you very much :slight_smile:</t>
  </si>
  <si>
    <t>Design: Color, Design: Visualization Technique Alternative, General: Interpretation inquiry</t>
  </si>
  <si>
    <t>stream graph</t>
  </si>
  <si>
    <t>Hi Akrish,
The stream graph looks exciting. But, I think a simple stacked line chart would do you a better favor. For example, the distortions here are very strong. Let me answer your questions one-by-one:
What can I do to make it easier to identify a country from an other in the bit from 1965 to 1990 ?
As I said, try a stacked line chart.
Are the colors I have chosen alright ? Maybe they are a bit pale but it seems to me that it is easy to identify a country from an other.
I agree. Keep the colors. Alternatively, you can check for color palettes that harmonize better: http://vrl.cs.brown.edu/color
Are there any other types of visual layouts that you would recommend to visualise this set of data ?
Stacked bar charts :slight_smile: or simple line charts. Can you try and post your iteration?
cheers,
ben</t>
  </si>
  <si>
    <t>Visualisation - Tableau</t>
  </si>
  <si>
    <t>I am trying to visualize the data (DOI: 10.25337/T7/ptycho.v2.0/US.38362002) from Project Tycho, the map given below produced with Tableau visualization tool.
Treemap1
Do I have to have a column with the unique identifier in the data file that is uploaded in the Tableau visualization tool?</t>
  </si>
  <si>
    <t>Hi 992559,
Without knowing your data and what you want to visualize, it is hard to discuss your design. Could you post more information?
cheers,
ben</t>
  </si>
  <si>
    <t>Visualising Tuberculosis data in the US from 1890 - 1941</t>
  </si>
  <si>
    <t>DOI: 10.25337/T7/ptycho.v2.0/US.56717001
Name of tool: Tableau
Country: United States of America
Disease: Tuberculosis (TB)
Time Span: December 1890 – December 1941
Data Preparation: Simply for ease of understanding the visualisation, records with NA as the county and city names have been removed as this data is deemed unreliable and incomplete
For the treemap above, a diverging sunset colour scheme has been used. Is this colour scheme optimal or would a sequential colour scheme be more efficient?
The following article uses a diverging colour scheme within a hierarchical visualisation, supporting the choice of my own colour scheme:
 sciencedirect.com 1
Exploring hierarchical multidimensional data with unified views of...
Data analysts explore data by inspecting features such as clustering, distribution and correlation. Much existing research has focused on different vi…
School of Information Systems and Technology, University of Wollongong, Wollongong NSW 2522, Australia
Thank you for any reply,
Thomas Taylor</t>
  </si>
  <si>
    <t xml:space="preserve">Design: Effectiveness, Design: Color
</t>
  </si>
  <si>
    <t>Hi Thomas,
This article may be of use to you - https://everydayanalytics.ca/2017/03/when-to-use-sequential-and-diverging-palettes.html.
I personally think a sequential colour scheme may work better for this data set as the range goes from very low to very high.
To quote the article, a diverging colour scheme should be used when there is interesting data at the mid point.
I suggest playing around with both and seeing what you prefer.
Hope that helps!</t>
  </si>
  <si>
    <t>Visualising the Number of the Disorder of nervous system caused by West Nile virus across the US</t>
  </si>
  <si>
    <t>Hi, I’m a student at Swansea University trying to visualize data from Project Tycho (https://www.tycho.pitt.edu/dataset/US.430397002/ 1). You can see my visualization below of a map showing the prevalence of the disease across the US.
MapMap.PNG503×817 35 KB
Name of Tool: Infogram
Disease: Disorder of nervous system caused by West Nile virus
Year: 2002 - 2017
Visual Mappings
•Colors: The map uses red and green to indicate how many infections there have been for each state. The greener a state is the fewer infections there have been, the more red a state is means there have been more infections.
•	State Name (Hidden unless you hover the mouse over)
•	Amount of Infections (Hidden unless you hover the mouse over)
Data Preparation: Made a new CSV file from the dataset containing only the State Name and total amount of infections for each state.
My questions are:
How could I improve on this visualization?
Would it be better to have used different colours?</t>
  </si>
  <si>
    <t>Design: Color, General: Interpretation inquiry</t>
  </si>
  <si>
    <t>How could I improve on this visualization?
Would it be better to have used different colours?
Hi,
I think it is an interesting design with nice interactivity and I also believe you might have answered your own question there: the best way to check whether the design could be improved using a different colour map would be to try different ones of different types and see what happens.
ColorBrewer 1
[Colorgorical 1
These two tools should be able to help you experiment with colour.
Best of luck
Carlo</t>
  </si>
  <si>
    <t>Visualising cases of measles, mumps and rubella in the USA from 1928-1990</t>
  </si>
  <si>
    <t xml:space="preserve">I am a student from Swansea uni and for a coursework we are analysing and visualising data from Project Tycho (https://www.tycho.pitt.edu/)
I have created a tree map that shows the hierarchy between measles, mumps and rubella within the states of America from the years 1928-1990. The hierarchy first divides the tree in to diseases, with the most numerous diseases appearing further towards the left and towards the top. Then the same occurs within each disease node but for the states of America.
66.png1412×848 41.7 KB
Visual Design Type: Treemap
Name Of Tool: Tableau
Country: USA
Disease: Measles, mumps, rubella
Year: 1928-1990
Visual Mappings:
Colour: colour is mapped to disease
Text: I have used text to represent the states
Shape: each outer rectangle represents a disease, whilst the inner rectangles represent a state
Size: the size of the rectangles corresponds to the frequency of the illness, so the size of the outer rectangle for measles represents the total number of people with measles, and the size of the inner rectangles would represent the number of people in each state with measles
Position: the largest elements are on the left, with the largest element the top-left, and the smallest being the bottom-right. Also, the white space between elements is larger dependent upon their relative positions in the tree’s hierarchy
Hierarchy: they are grouped firstly by disease, then within each disease they are grouped by the frequency of the disease in each state
Unique Observation:
From the tree map, we can determine that measles is the most numerous disease, then mumps, and then rubella is last. We are also able to establish there is a correlation between population and the frequency of an illness.
Data Preparation:
To prepare the data set, I had to download 3 separate data sets for measles, mumps, and rubella, and then collate them in to one set.
DOI:
Measles: 10.25337/T7/ptycho.v2.0/US.14189004
Mumps: 10.25337/T7/ptycho.v2.0/US.36989005
Rubella: 10.25337/T7/ptycho.v2.0/US.36653000
Literature:
When helping to decide on what colours to use for my tree map, I looked at the paper “UX Color Theory: Applying Color Knowledge To Data Visualization” by Leigh Boone, Andrew Evans, and Chris Rogers. I then decided to go with decreasing intensities of orange. The decreasing intensity refers to the decreasing frequency of the disease, and orange refers to the seriousness of the topic. I did not choose to use red because my visualisation does not include fatalities, and red might suggest deaths.
Question:
Do you think the colour scheme I have chosen to use could be improved upon? Is it visually appealing, and is it immediately obvious what the colours represent?
</t>
  </si>
  <si>
    <t xml:space="preserve">Design: Effectiveness, Design: Color
</t>
  </si>
  <si>
    <t>It’s very 70s :stuck_out_tongue:
Not necessarily my favourite colour palette but it works well for those who suffer colour blindness.
The contrast on the darkest and lightest colours meet accessibility guidelines but the mid range colour does not.
This tool should help: https://webaim.org/resources/contrastchecker/ 1
Also if you are looking for a tool to help choose or generate colour palletes as well as checking their suitability for colour blind individuals. Check this out: https://coolors.co/404e5c-4f6272-b7c3f3-dd7596-cf1259 1</t>
  </si>
  <si>
    <t>I didn’t think it was very appealing either. Thanks for the resources, I will check them out.</t>
  </si>
  <si>
    <t>Visualization Techniques</t>
  </si>
  <si>
    <t>Discussion among students</t>
  </si>
  <si>
    <t>data prep</t>
  </si>
  <si>
    <t>Packed Bubbles |
China Primary Fuels</t>
  </si>
  <si>
    <t>Dear all,
I’m studying at Swansea University Computer Science and I’ve been asked to produce some visualisations for global Power Plants. Please find below one of my visualisations and do feel free to add any comment.
Thank you.
Image:
Packed Bubbles  China Primary Fuels
Packed Bubbles China Primary Fuels
969×842 37.5 KB
Description
Visual Design Type: Packed Bubbles
Name of Tool: Tableau
Country: CHN
Year: All years of the dataset
Visual Mappings:
: * colour: colour mapped the Primary source of energy in China.
: * shape: each circle represents a type of Fuel
: * size: the size of each circle is based in the Capacity Produced from the specific Fuel
Unique Observation:
: From the visualization, we can see China’s Primary Fuels
i.e. we can see that China is producing the most its energy
from Coal, Hydro and Gas.
Data Preparation:
: Transforming the CSV file to the XLSX file
Source : http://datasets.wri.org/dataset/globalpowerplantdatabase
Questions:
Do you understand what the visualisation shows?
Is there any other visualisation map type more suitable for this case?
Is the colour map optimal?
Should I add any additional label?</t>
  </si>
  <si>
    <t>color, label, intrepretation, DA</t>
  </si>
  <si>
    <t>Packed Bubbles</t>
  </si>
  <si>
    <t>origin discussion</t>
  </si>
  <si>
    <r>
      <rPr>
        <rFont val="Arial"/>
        <color theme="1"/>
        <sz val="8.0"/>
      </rPr>
      <t xml:space="preserve">Q1: Yes. This is a common form of infographics. It is easy to understand, except that the colour seems to represent capacity (same as size), rather than different sources. One can use two visual channels for the same variable. </t>
    </r>
    <r>
      <rPr>
        <rFont val="Arial"/>
        <b/>
        <color theme="1"/>
        <sz val="8.0"/>
      </rPr>
      <t>The redundancy is usually for the purpose of error-detection and correction by the viewers themselves.</t>
    </r>
    <r>
      <rPr>
        <rFont val="Arial"/>
        <color rgb="FF000000"/>
        <sz val="8.0"/>
      </rPr>
      <t xml:space="preserve">
Q2: I believe that part of course objective is for students to explore different visual designs and compare them. You can certainly consider to use bar chart, pie chart, treemap, and if there is a primary source variable, parallel coordinates plot.
Q3. For capacity, it is OK.</t>
    </r>
    <r>
      <rPr>
        <rFont val="Arial"/>
        <b/>
        <color theme="1"/>
        <sz val="8.0"/>
      </rPr>
      <t xml:space="preserve"> For primary sources, I guess that it is a nominal variable. Using a discrete categorical colour map will be better.</t>
    </r>
    <r>
      <rPr>
        <rFont val="Arial"/>
        <color rgb="FF000000"/>
        <sz val="8.0"/>
      </rPr>
      <t xml:space="preserve">
Q4. Perhaps one can observe easily that two circles do not have any labels, and there is nothing about primary sources in the visualization. There is definitely some scope for improvement.</t>
    </r>
  </si>
  <si>
    <t>answer to questions</t>
  </si>
  <si>
    <t xml:space="preserve">Thank you for the prompt reply. Maybe this visualisation is better?
Packed_Bubbles_China
Packed_Bubbles_China
838×828 29.3 KB
</t>
  </si>
  <si>
    <t>Using a categorical colormap, together with its legend, certainly helps the two small circles. I know that Swansea has a few very good VIS experts and your course must have covered the design of categorical colormaps, and mentioned tools such as ColorBrewer. There is certainly some scope to improve the colormap here. You may also find some useful tips from reading other color discussions at VisGuides.</t>
  </si>
  <si>
    <t>Estimated
generation (gwh) in Wales per green energy type power plant</t>
  </si>
  <si>
    <t>Guideline : Greetings, I am a Swansea University student working on a Data Visualization assignment, whereby I need to create visualizations from the following dataset in order to maximize our understanding of the data and to reach some conclusions in terms of helping a green energy company grow.
I would appreciate it if you could provide me with some recommendations as to how I can make this visualization better in terms of helping the viewer understand the concept and be able to infer the information it’s trying to provide them with.
Thanks in advance.
Image :
image
image
1452×837 190 KB
Source: http://datasets.wri.org/dataset/globalpowerplantdatabase
Visual Design Type: Symbol Maps
Name of Tool: Tableau
Country: Wales
Year: 2018
Visual Mappings:
Size: Sum(estimated_generation_gwh)
Colour: primary_fuel
Unique Observation: Most of Wales’ power generation happens in the north and south parts in terms of location. The north is a mixture of Hydro and Wind power, whereas in the south it’s mainly Biomass and Wind, with many smaller Solar plants dispersed in the general area.
Data Preparation: None</t>
  </si>
  <si>
    <t>improvment</t>
  </si>
  <si>
    <t>Dot Map</t>
  </si>
  <si>
    <t>I think overall, its really clear. You can easily understand from the legends how each circle is divided. You could potentially also try to make some ration based visualisation too using you data. For example, estimated generation of green energy versus non-green energy and compare these two.</t>
  </si>
  <si>
    <t>Total Energy
Productions based on fuel type</t>
  </si>
  <si>
    <t>Guideline: Hey, as part of my coursework am using the powerplant data set below to make various deductions. This is one of the visualizations I made. I just wanted to ask for any constructive critisisms and feedback you can give me so I can improve my designs.
Image:
Sheet2
Sheet2
1920×1080 73.9 KB
Source: http://datasets.wri.org/dataset/globalpowerplantdatabase
Visual Design Type: Packed Bubbles
Name of Tool: Tableau
Country: Whole world
Year: 2019
Visual Mappings:
Size: Sum(estimated_generation_gwh)
Label: primary_fuel
Label: Sum(capacity_mw)
Label: primary_fuel
Label: Sum(estimated_generation_gwh)
Colour: primary_fuel
Unique Observation: Most of the world’s energy production is based on non-renewable coal. However, the renewable fuel hydro is used to produce almost as much as the non-renewable gas. Which suggests it is either efficient or easy to find an area to build a suitable powerplant.
Data Preparation: None
Question:
1)Do you believe the graph is clear? As in does it show the different fuels and their productions clearly?
2) Would another visualization type be more suitable?
Thank you for your time.</t>
  </si>
  <si>
    <t>interpretation, DA</t>
  </si>
  <si>
    <t>Hi,
I’ll try and answer your questions to the best of my ability.
The visualisation is clear in terms of showing which fuel belongs to which bubble by looking at the legend. Showing the names of the fuels inside the bubbles further aids this. The colours are distinct enough to tell each fuel apart on the visualisation, even the ones that are not labelled. However, there are 2 numerical attributes shown on the bubbles. I couldn’t tell which one represents the total capacity and which one represents the estimated electricity generation, so perhaps you can put a label before the numerical attribute like ‘Estimated Production: 1000’.
Also, I couldn’t tell what the sizes of the bubbles are based on without looking at the description template. So it’s best to show one numerical attribute, if you are going to show them, that represents the size of the bubble (the estimated electricity generation in this case).
If you want to show any additional attributes, then it’s best to show them on a tooltip rather than the actual visualisation itself.
A tree map or a bar chart would be better to show the scale between the fuels (their estimated generation). For example, if one fuel had an estimated generation of 950 and another had 1000, then it would be hard to tell their sizes apart when being shown as a bubble, without showing their exact values.
For the results you’ve got, this isn’t much of an issue as you can tell that one fuel has more or less estimated electricity generation than the other.
Generally, I think you should focus on either total capacity or estimated production for this kind of visualisation and display any other details you want to show on a tooltip. Just edit the misleading details to avoid confusion, otherwise the visualisation is pretty good.
Hope you found this useful!</t>
  </si>
  <si>
    <t>Hello there,
Generally a good attempt.
1. The visualization clearly distinguishes the fuel types but only gives a general idea of how much the generation and capacity for each is compared to the other fuel types displayed. If that was the objective of your visualization then that’s great, otherwise maybe another visualization type would be more suitable, which leads us to your next question.
2. Packed Bubbles aren’t very suitable in terms of displaying accurate numerical data to the viewer, but mostly for comparison. If you wish to give a more detailed overview of the numbers regarding generation and capacity, you could potentially use other visualization types, such as side-by-side bar or even box-and-whisker plots.
Hope this helps you in getting a better grade in your assignment!</t>
  </si>
  <si>
    <t>Tree Map - Fuel
Types Distribution Around the World</t>
  </si>
  <si>
    <t>Guideline: Tree Map from Tabular. Showing capacity of different fuel types with percentage, country’s name and real number of capacity(mw) in the blocks of tree map.
Design_7
Design_7
1797×862 98.4 KB
Source: http://datasets.wri.org/dataset/globalpowerplantdatabase 2
Question:
Any suggestion or changes you would like to make to improve this visualisation?
Feel free to give any advice, thank you for spending time to look at this.</t>
  </si>
  <si>
    <t>improvement</t>
  </si>
  <si>
    <t>Treemap</t>
  </si>
  <si>
    <t>Hi, Ming,
Thanks so much for your question and welcome to our community forum!
Please, try to be more specific when asking your question. What is the “guideline” you are referring to in the beginning of your post? What are the visual encodings, or features of your visualization that you noticed need improvements.</t>
  </si>
  <si>
    <t>Japan nuclear
Insecurity</t>
  </si>
  <si>
    <t xml:space="preserve">Hi all ! I have created a visualization using the below referenced data bases. It highlights issues about the localisations of nuclear plants in Japan.
Image:
part2
part2
963×764 54.9 KB
Visual Design Type : Digital map and column chart
Country :Japan
Year: End of the 20th century and the 21st century
Visual Mappings
•mapping 1: On the map, plants are represented by a square and earthquakes by a red circle. Only earthquakes which have stricken Japan over the last ten years are on the map. For plants, only those which are part of the two most fuels used in Japan are represented. Moreover, plants are depicted by their primary fuel and their size shows their capacity.
•mapping 2: A column chart supplements the map. The capacity of plants grouped by fuels are indicated with their average commissioning year.
Unique Observation: It is well known that Japan is struggled with the earthquakes’ issue. Nuclear plants are located near the sea which jeopardize them in case of tsunami, such as in 2011 with the Fukushima disaster. As we see on the chart, Japan tries to diversify its power generation. However,the Japanese nuclear park is ageing and I think, to avoid an other disaster, it would be an interesting idea to phase out nuclear energy.
Data Preparation: Because of the lack of data on nuclear plants in the data set, I had to find their capacity and their commissioning year. Moreover, several nuclear plants have been closed after the Fukushima disaster and this was not taking into account in the database. That is why, I amended the data to have the right figures. Finally, I mainly used Wikipedia to have access to the earthquakes’ localisation.
Source :
 datasets.wri.org
Global Power Plant Database - Data | World Resources Institute
The Global Power Plant Database is a comprehensive, open source database of power plants around the world. It centralizes power plant data to make it easier to navigate, compare and draw insights...
wikipedia : List_of_earthquakes_in_Japan
wikipedia : Nuclear_power_in_Japan
Question:
Do you think my visual is relevant to represent nuclear insecurity in Japan ? Would you have added other data or made different choices ?
Thank you in advance.
Baptiste
</t>
  </si>
  <si>
    <t>Bar Chart,  Dot Map</t>
  </si>
  <si>
    <t>Hello there!
Overall, the visualization seems pretty nice.
However, I cannot understand the threats legend as it shows a square while the same legend is being used for capacity and type of primary fuel. I assumed that you have used the circle for the earthquakes and its a mistake on the graph.
Regarding to the bar graph I think that average commissioning year does not serve any purpose at the current place as usually dates (like years) are trying to express a form a seasonality and/or evolution/devolution. On the other hand, the bar graph is usefull as it illustrates the capacity (average or sum? I think should be clarified as well).
Hope it helps.</t>
  </si>
  <si>
    <t>Map of European
Countries with Ratio of Sustainable vs Unsustainable Power Plants</t>
  </si>
  <si>
    <t>Hello,
I am a Swansea University Student and I have been asked to produce a visualization of the global power plant dataset, below is one of my visualizations.
Image:
Map
Map
1383×821 265 KB
Reference: https://www.spglobal.com/platts/en/products-services/electric-power/world-electric-power-plants-database 6
Source: http://datasets.wri.org/dataset/globalpowerplantdatabase 4
Visual Design Type: Symbol Map
Name of Tool: Tableau
Country: United Kingdom, France, Germany, Spain, Portugal, Luxembourg, Belgium, Italy, Netherlands
Year: 2019
Visual Mappings:
* X-Axis: Latitude (Generated)
* Y-Axis: Longitude (Generated)
* Detail: Country
* Colour: AVG(Sustainable)
Unique Observation: Belgium and Luxembourg have the worst sustainability ratios when compared with the other countries, France has the highest.
Data Preparation: Calculated field added called Sustainable to determine if primary fuel of power plant is sustainable. Formula = (IF [primary_fuel] = “Hydro” OR [primary_fuel] = “Biomass” OR [primary_fuel] = “Wind” OR [primary_fuel] = “Solar” THEN 1 ELSE -1 END)
Questions:
Does the legend and title make it clear what the visualization is showing?
Is the scale for sustainability suitable? Scale is (-1 to 1).
Would there be another map visualization type more suitable?
Thank you for reading.</t>
  </si>
  <si>
    <t>label, DA, legend</t>
  </si>
  <si>
    <t>Symbol Map, Choropleth?</t>
  </si>
  <si>
    <t>If [-1, 1] is the whole range, one should show this in the colour map legend. Otherwise it is difficult to compare the map for different periods when the legends change frequently.
I guess that your class lecturer/professor may want students to explore more variables. Once you have considered more variables, you may find a good answer to your last question.
I do not understand how your formula relates to the colour map. Your formula produces either 1 or -1, there must be other formulae.</t>
  </si>
  <si>
    <r>
      <rPr>
        <rFont val="Arial"/>
        <color theme="1"/>
        <sz val="8.0"/>
      </rPr>
      <t xml:space="preserve">Regarding to the scale of sustainability I would try a normalization i.e. x-min(x)/(max(x)-min(x) so the numbers to be between 0 and 1. Moreover, </t>
    </r>
    <r>
      <rPr>
        <rFont val="Arial"/>
        <b/>
        <color theme="1"/>
        <sz val="8.0"/>
      </rPr>
      <t xml:space="preserve">Try to add steps in your legend like 5 or 7 based on the values you have got so the changes might be more distinct.
</t>
    </r>
    <r>
      <rPr>
        <rFont val="Arial"/>
        <color rgb="FF000000"/>
        <sz val="8.0"/>
      </rPr>
      <t xml:space="preserve">
To do so try: Right click on legend -&gt; Edit Colour -&gt; Add steps</t>
    </r>
  </si>
  <si>
    <t>The distribution
of power plants as regards primary fuel types around the world</t>
  </si>
  <si>
    <t>Guideline: Hello everyone, as a part of my data visualisation coursework, I try to create some interesting and meaningful visualisation of power plant data. This is only one of my visualisations. I want to hear your opinions and suggestions about this visualisation I have tried to present primary fuel distribution around the world and the amount of estimated power generation according to fuel types.
Source: http://datasets.wri.org/dataset/globalpowerplantdatabase
Reference: https://journals.sagepub.com/doi/pdf/10.1177/1473871619858933 5
Image:
Map
Map
995×798 159 KB
Visual Design Type: Symbol Map with a Bar Chart
Name of Tool: Tableau
Country: All Countries
Year: Whole Years
Visual Mappings:
For Map:
X-axes: Latitude
Y-axes: Longitude
Colour: Colours are based on the primary fuel types.
Shape: Shapes represent each power plant (gppd_idnr).
Size: Sizes of shapes depend on the sum of estimated generations.
For Bar Chart:
X-axes: Primary fuel types grouped
Y-axes: Values of primary fuels grouped
Colour: Colours represent the capacity and estimated generation.
Unique Observation: The distribution of fuel types around the world, the amounts of contributing to power generation of fuel types are clearly seen from this visualisation. We can use the combo box located on the right side of visualization to see the distribution of primary fuels separately. The chart located the bottom of the visualisation present that estimated power generation according to fuel types, and their capacity.
Data Preparation: To obtain this visualisation, null estimated generation values were ejected.
Question: Is this design sensible for my aim?
How can I improve my visualisation toward my aim?
Are my colour and background choices ideal?</t>
  </si>
  <si>
    <t>intrepretation, improvement</t>
  </si>
  <si>
    <t>Bar Chart, Dot Map</t>
  </si>
  <si>
    <t>link to paper</t>
  </si>
  <si>
    <t>Visualization on
Renewable energy generated in Europe</t>
  </si>
  <si>
    <t>HC2554
Feb 20
Renewable energy usage in Europe
Renewable energy usage in Europe
1546×838 35.5 KB
Visual design type: Box and whisker plot
Name of Tool: Tableau
Countries: Europe
Year: 2014
Visual Mapping:
Box: Each box represents the general sum of energy generation per fuel.
Dots: Each dot represent the sum of energy generation for a country, given a type of fuel.
Whisker: Each whisker represents the countries with the highest and lowest sum of energy
generation, given a fuel type.
Color: Color are mapped to each type of fuel. Color are chosen according to general impression to a
fuel type. For example, solar fuel is red, Hydro fuel is blue.
Link to data source: http://datasets.wri.org/dataset/globalpowerplantdatabase
Question:
Are there too much information in this graph?
Is the color of choice efficient?
Thanks for the help.</t>
  </si>
  <si>
    <t>color, intrepretation</t>
  </si>
  <si>
    <t>Box and whisker plot</t>
  </si>
  <si>
    <t>It’s a nice visualisation, what I would like to see is which country each dot represents(maybe as eur symbol. I also don’t see a need for “wave and tidal” unless you want to state that there is no such energy generation. Color looks distinctive enough for my eyes but I don’t see a need for a key if axis is already labelled or even separation using color as the points cannot conflict.
As far as information, I’m personally not sure what you are trying to show, i.e what question you are trying to answer.</t>
  </si>
  <si>
    <t>Thanks for the pointers.
It’s is a good idea to show which country each dot represent. Unfortunately, if I simply swap the dots with symbol, I am afraid it might end up being messy looking.
About the question I am trying to answer:
What is the major source of renewable energy in Europe?
I just found out I forgot to include such an important information…</t>
  </si>
  <si>
    <t>Map
visualisation of the percentage of renewable energy generation in South America</t>
  </si>
  <si>
    <t>First time posting to this forum and am thankful in advance to any advice given in response relating to the reading of this post.
For a data visualization coursework at Swansea University, I am tasked with creating various visualizations of the global power plant database as is linked below. The visualization with which this post is concerned with is for displaying the percentage of renewable energy generation in South America with respect to each country.
Image:
SA_Renewable
SA_Renewable
1451×829 97.1 KB
Reference: https://www.spglobal.com/platts/en/products-services/electric-power/world-electric-power-plants-database 2
Source: http://datasets.wri.org/dataset/globalpowerplantdatabase 1
Visual Design Type: Symbol Map / Colour Indicative Map
Tool used: Tableau
Countries included: Venezuela, Brazil, Peru, Argentina, Bolivia, Chile, Paraguay, Columbia, Guyana, French Guiana, Ecuador, Uruguay
Year: 2014
Visual Mappings:
X-axis: AVG(longitude)
Y-axs: AVG(latitude)
Detail: county_long (full name of a country)
Colour: AGG(Ratio of renewable power generation)
Data preparation: In order to find the percentage of generated renewable energy in a county, I first had to split the primary fuel types in two sets, Renewable and Non-renewable. From this I could calculate for each country, the ratio of renewable to non-renewable power stations.
The ratio was calculated as so and can be applied to each country: formula = IF [Renewables] THEN 1 ELSE 0 END. This checks if a primary fuel is in the set Renewables and returns 1 if it is, or a zero if it is not.
By calculating the ratio of renewable power stations: the following formula could be applied to find the percentage of renewable power generated in each country: formula = (SUM([[Ratio of fuel types]]]*[estimated_generation_gwh]) / SUM([estimated_generation_gwh])) * 100
Unique observation: From the data it is surprising to me at least how renewable driven most of South America is given policies relating to deforestation etc. in the region and it would be interesting further-more to break down the generation into the separate renewable fuels, where hydro is the most power generating.
Questions:
Given the information provided and the context of the data, I wish to ask, does the visualization presented represent the trends clearly and if not, what would be a more optimal way of displaying the data. Along with this, are all of the axis and title named well to reflect the display?
As well as this, are the colour hues chosen appropriate for the visualization, especially in relation to those that are colour blind? I have chosen to segment the colour scale since colour blind people can still recognise hue changes very well and so it seemed appropriate in this case without affecting the display for those that are not colorblind.
Thank you in advance for any responses to this post and I’m looking forward to reading your feedback!</t>
  </si>
  <si>
    <t>label, color, interpretation, DA</t>
  </si>
  <si>
    <r>
      <rPr>
        <rFont val="Arial"/>
        <color theme="1"/>
        <sz val="8.0"/>
      </rPr>
      <t xml:space="preserve">The map clearly shows the percentage of renewable power generation of each country in South America but I see that the data about Guyana is missing which is also situated in South America.
Does this mean that Guyana has no power plants?
I know that the colour scheme of the map is suited to the colour-blind but </t>
    </r>
    <r>
      <rPr>
        <rFont val="Arial"/>
        <b/>
        <color theme="1"/>
        <sz val="8.0"/>
      </rPr>
      <t>it would be clearer to normal people to show the data with brighter various colours on a white background. This could be done by posting two maps, one with this hue colour scheme and one with a normal colour scheme.</t>
    </r>
  </si>
  <si>
    <t>Yes, Guyana had no reported power plants in the dataset / did not have data for the estimated_generation field. I’ve updated the colour scheme now to accomodate for a clearer view!
Thanks for the feedback!</t>
  </si>
  <si>
    <t>UK fuel
generation for each fuel type vs the number of power plants per fuel type in
the UK</t>
  </si>
  <si>
    <t xml:space="preserve">Guideline:
Hello. This visualisation aims to show the comparison between the number of power plants per fuel type and the amount of fuel generated per fuel type. the main comparison is Solar.
image
image
2000×1600 223 KB
Name of Tool: Tableau
Country: United Kingdom
Year: 2018
Visual Mappings:
Visualisation 1:
Colour: primary_fuel
Size: CNT(primary_fuel)
Filter: Can filter by primary_fuel type
Label: primary_fuel, CNT(primary_fuel)
Visualisation 2:
Colour: primary_fuel
Size: SUM(estimated_generation_gwh)
Filter: Can filter by primary_fuel type
Label: country_long, SUM(estimated_generation_gwh)
Unique Observation: The UK has far more Solar power plants(1,092) compared to Gas(55) or Coal(8), yet produces far less energy, only 4,050GWH compared to Gas with 100,670GWH or Coal with 102,014GWH.
Data Preparation: The data has been filtered to only use data from the United Kingdom.
Source:
 datasets.wri.org
Global Power Plant Database - Data | World Resources Institute
The Global Power Plant Database is a comprehensive, open source database of power plants around the world. It centralizes power plant data to make it easier to navigate, compare and draw insights...
Questions:
Is my chosen visualisation method appropriate?
is the comparison between the number of solar plants and the energy generated from solar clear?
What can be improved?
</t>
  </si>
  <si>
    <t>DA, improvement</t>
  </si>
  <si>
    <t>Bubble Chart</t>
  </si>
  <si>
    <r>
      <rPr>
        <rFont val="Arial"/>
        <color theme="1"/>
        <sz val="8.0"/>
      </rPr>
      <t xml:space="preserve">=. The colours are distinctive which important for discrete data
+. The comparison between the sizes of the Solar bubble are clearly different and striking.
~. </t>
    </r>
    <r>
      <rPr>
        <rFont val="Arial"/>
        <b/>
        <color theme="1"/>
        <sz val="8.0"/>
      </rPr>
      <t xml:space="preserve">Bubbles are the correct use for this type of comparison data as they are easier to compare in size than other shapes. </t>
    </r>
    <r>
      <rPr>
        <rFont val="Arial"/>
        <color rgb="FF000000"/>
        <sz val="8.0"/>
      </rPr>
      <t>However, if comparing fuel amounts: boxes might illustrate the proportion between fuel amounts better.
-. Be careful using two bubble graphs when comparing different variables (amounts/numbers) that the scaling for both graphs are correct. Say if there were a massive bubble in the right graph; solar would become decreasingly smaller and be more disproportionate. But if you’re looking at proportion between each other as you may be, than this is accurate.
-. The sum of estimated generation might not answer your question. Can you compare this with the average production of each fuel source?
-. Your values need to have value in the illustration itself. How much fuel is 100,670? (Is it in mW/h, gW/h, etc…). A minor point: “The Number of Power Plants…”, not amount.
Overall, an interesting find and informative :slight_smile:</t>
    </r>
  </si>
  <si>
    <t>What is the most
efficient renewable energy source in comparison to the number of plants of that
type?</t>
  </si>
  <si>
    <t xml:space="preserve">Hi VisGuides User!
My name is Martin Griffiths, I’m a third year student at Swansea University and I’m currently studying Data Visualisation. Our task is to find interesting and unique observations within a provided data-set. The following includes an example I made involving renewable power plants and how efficient they can be. Please enjoy the following and would appreciate advice and criticism about the visualisation. If you can, please help by answering the questions at the end of the post.
Thanks!
Average Produced Energy of Renewable Fuel Sources in comparison to the Number of Power Plants from that source
Average Produced Energy of Renewable Fuel Sources in comparison to the Number of Power Plants from that source
940×578 86.6 KB
Image Title        Average Produced Energy of Renewable Fuel Sources in comparison to the Number of Power Plants from that source
Visual Design Type        Stacked Bars
Name of Tool        Tableau
Countries        All
Year        2013, 2014, 2015, 2016, 2017, Average
Visual Mappings        Colour : Fuel Type; Width of Bar : Number of factories; X axis : Years; Y axis : Average produced energy
Data Preparation        Filtered out all unrenewable fuel sources.
Data Set Used        http://datasets.wri.org/dataset/globalpowerplantdatabase
Observations        What’s telling from this image is how efficient some sources are with how many factories they have. What’s most notable is the inefficiency of solar sources. They have a large proportion of plants, yet they can’t produce much energy on average in comparison to other sources. Geothermal and Hydro are clearly quite consistently good in comparison, despite Hydro having more factories. Essentially, we can assume that Geothermal is consistently high as there are less factories, and Solar is extremely inefficient. This doesn’t tell the whole story though as this doesn’t consider the size of the plants themselves nor how expensive they are to build including their payback time. A follow on question might be to understand the physical size of these plants and correlate them with payback time. Does having bigger plants mean there is better payback time, or are there certain sources that are not worth using like we might assume solar energy to be.
Does my visual design make sense?
Is my choice of visualisation optimal for this data? Are there any other types of visual layouts that would be better for this challenge?
How can my visual design be improved?
Is there any oversights or mistakes that needs to be noted either aesthetically or factually?
Thanks again,
Martin Griffiths
</t>
  </si>
  <si>
    <t>improvement, interpretation, aesthetic</t>
  </si>
  <si>
    <t>Stacked Bar Chart</t>
  </si>
  <si>
    <t>Hi Martin,
The chosen visualisation method does clearly show the data being presented, and the colours are distinct enough not to cause confusion.
One area that may be misinterpreted is the width of the bars, i.e. does it make sense that the smaller the bar, the more factories? In my opinion, it might be more apparent if the size increased with the number of factories.
Other than this, the visualisation makes sense given the legends and provides an interesting insight into the dataset being analysed.</t>
  </si>
  <si>
    <t>What would the
best way to display global power plant data? Data Visualization Treemap Tableau</t>
  </si>
  <si>
    <t>I wanted to show countries amount of recordkeeping, as well as represent the amount of capacity they have for power plants.
Source: http://datasets.wri.org/dataset/globalpowerplantdatabase
Name of Tool of Creation: Tableau
Country: All recorded in data
Year: 2013 - 2017
Color: The darker the blue, the more records the country recorded for its power plants. If a node is very light the country kept less records of their power plants.
Hierarchy: What is the data hierarchy contained in the treemap? Many countries have less records than others, so they are mostly piled up in the bottom right hand corner half of the visual. Countries with an average amount of records is clumped in the top right-hand half of the visual. Countries with the most records are on the far left of the visual.
What leaf node size is mapped to? The size of the leaf node depends on the amount of records were kept. The smaller the size of the node the fewer records were kept in that country.
How are the leaf nodes laid out or positioned? The leaf nodes are organized by the amount of capacity each country has for their power plants. The bigger the node the more capacity.
Question:
Is there a better way to display the data? Maybe it be on a different type of chart, or by adding filters etc. to the existing treemap.</t>
  </si>
  <si>
    <t>improvement, DA</t>
  </si>
  <si>
    <t>discussion</t>
  </si>
  <si>
    <t>Colour choice
for a Choropleth map of power production</t>
  </si>
  <si>
    <t xml:space="preserve">Choropleth map: The map visualises the percentage of clean energy generated in each of the countries in the European Union. The Map displays the percentage using a diverging color scheme. This is done to highlight the difference between the countries, but this is the place where my question lies.
Since the data is somewhat incomplete I have ignored cases with missing values for estimated generated power when deriving the percentage of clean power generated. I have calculated it by finding how many GWh are generated using fossil fuels and how many GWh are generated using renewable or less polluting sources.
Source of database: Global Energy Observatory, Google, KTH Royal Institute of Technology in Stockholm, Enipedia, World Resources Institute. 2018. Global Power Plant Database. Published on Resource Watch and Google Earth Engine;
URL of database: http://datasets.wri.org/dataset/globalpowerplantdatabase
1
1
1377×824 197 KB
Question:
My biggest concern is the colour choice. I experimented with using a single colour with varying saturation, but it didn’t convey the large difference between Poland and France, for example, the way I wanted it to. I instead opted for a diverging colour scheme as recommended in some relevant literature[1]. Another problem is the interaction between area and saturation that makes countries like France, Poland and Sweden look larger than they actually are, due to the high saturation, and thus more imposing. As with every map it is easy to understand by the general public, but trades off the use of area for conveying sometimes not very useful data like the borders and area of the countries concerned. How do I use colour here to both diminish the problem with the interaction between saturation and area and highlighting the countries that are exceptional on both ends of the spectrum?
[1] Brewer, C.A. and Pickle, L., 2002. Evaluation of methods for classifying epidemiological data on choropleth maps in series. Annals of the Association of American Geographers , 92 (4), pp.662-681.
</t>
  </si>
  <si>
    <t>color</t>
  </si>
  <si>
    <t>chropleth map</t>
  </si>
  <si>
    <t>paper</t>
  </si>
  <si>
    <t>I like the look of the map overall; the presentation is very clear and well laid out.
I think your issue with the colour stems from the use of the diverging colour scheme, in which the two different colour of the countries seem to indicate a categorical attribute rather than the obviously quantitative percentage being illustrated.
You mention having issues with single hue scales, however I would still suggest them to be the best in this situation. Potentially binning/thresholding the percentages into discrete bands would make the different saturations stick out more - I believe Tableau has an option 2 to use ‘stepped colour’ when adjusting quantitative colour scales.
Alternatively, you could try using a multi-hue colour scheme 2 to potentially make the difference stick out more.
Hope this helps! :grinning:</t>
  </si>
  <si>
    <t>Visualization of
Power Plant Generation and Capacity</t>
  </si>
  <si>
    <t>Hello, I am an international student studying at Swansea University and as part of one of my assignments I was asked to work on visualizing data that dealt with power plants and fuel types across the globe. Below I have provided a brief description of my visualization:
Visual Design Tye: Coordinate Matrix
Name of Tool: Tableau
Country: United States of America
Year: 2013 – 2016
Visual Mappings: The columns are made up of the amount of energy generated in 2013 and 2014 as well as the total electrical capacity per powerplant. The rows are made up of the amount of energy generated in 2015 and 2016 as well as the total electrical capacity per powerplant. The country’s were filtered to only represent the powerplants in the United States. The primary fuels were color coordinated and filtered to only represent hydro and nuclear powerplants. The powerplant ID’s were used in the detail section to represent each individual powerplant.
Unique Observation: From this visualization we first see that energy generation tends to be very similar over the years with hardly any discrepancies between the two fuel types. However, the interesting fact resides in the outliers where we can see that the powerplant that has the highest electrical capacity at a little under 7k MW does not generate the most energy throughout the years.
Question: Does a coordinate matrix visualize this comparison the best and if not, what other methods would be better? Any and all insights are welcomed. Thank you!
\</t>
  </si>
  <si>
    <t>interpreatation, DA</t>
  </si>
  <si>
    <t>coordinate Matrix</t>
  </si>
  <si>
    <t>Packed Bubbles
Shows The Average Generation 2014 For Each Primary Fuel In All Countries</t>
  </si>
  <si>
    <t xml:space="preserve">Dear All,
I study Computer Science at Swansea University which now I am in the 3rd Final Year Of Bsc. I chose the Data Visualisation Course and I have to Visualize data for global Plants. Below you will find one of my visualisations figure and I would appreciate if you add your comments, opinions.
Thanks in Advance.
Description Template:
Image:
DataVisualizationPart1(Design2)
DataVisualizationPart1(Design2)
1444×785 63.6 KB
Visual Design Type: Packed Bubbles
Name Of Tool: Tableau
Country: Egypt, Ghana, India United States Of America, Russia, Australia.
Year: 2014
Visual Mappings:
colour: the colour shows the primary fuel.
size: the size is based on the average generation of 2014.
shape: the shape is based on the average generation of 2014.
label label shows the country and the average generation of 2014.
Unique Observation: The visualisation figure shows the Average Generation 2014 For Each Primary Fuel In All Countries.As we can see the United States Of America has the highest Average Generation in Nuclear. But on the other hand, United States Of America has the lowest average generation in oil.
Data Preparation: Convert the CSV File to XLSX File.
Source: http://datasets.wri.org/dataset/globalpowerplantdatabase
Question :
Does my visual design make sense?
Is my choice of colour map optimal?
Should I add more information for this specific Visualisation Figure?
</t>
  </si>
  <si>
    <t>interpretation, color, improvment</t>
  </si>
  <si>
    <t>Advice on how to
optimise the amount of information displayed in tree maps</t>
  </si>
  <si>
    <t>Hi everyone, I am a 3rd year student at Swansea University.
I am analysing the average output capacity in mega watts of each fuel source around the world using a tree map with a heat-map colour scheme going from blue (smallest capacity) to red (largest capacity).
Visualisation:
Dashboard 2
Dashboard 2
3000×2400 137 KB
Question:
I don’t know if this visualisation is displaying the information that nuclear energy is the next primary global source effectively.
Do you think there should be a sub-tree map in each fuel source showing the top 10 countries that are contributors to the primary tree map result?
Visual Design Type: Tree Map
Tool Used: Tableau Professional edition
Source To Dataset:
Global Energy Observatory, Google, KTH Royal Institute of Technology in Stockholm, Enipedia, World Resources Institute. 2018. Global Power Plant Database. Published on Resource Watch and Google Earth Engine;
URL:
 datasets.wri.org
Global Power Plant Database - Data | World Resources Institute
The Global Power Plant Database is a comprehensive, open source database of power plants around the world. It centralizes power plant data to make it easier to navigate, compare and draw insights...
All opinions and ideas are welcome, thanks for reading and the help! :smile:
-Avi</t>
  </si>
  <si>
    <t>interpretation, improvement</t>
  </si>
  <si>
    <t>Good choice of Visual Design Type to show the average capacity of each fuel around the world. My opinion is to change the color to be based on the primary fuels and to put the average capacity based on the size as a result someone can understand that e.g the nuclear in this country has the highest average and the oil in that country has the lowest average. Moreover, try to show also the country in label and I think it will be better to change the color palette for the primary fuels.</t>
  </si>
  <si>
    <t xml:space="preserve">Thanks for the quick response, I will try adding unique colours to each source and split it by country with the avg output showing in the boxes. Hopefully it won’t get too cluttered :smile:
</t>
  </si>
  <si>
    <t>Power Plant
Distribution UK</t>
  </si>
  <si>
    <t xml:space="preserve">Hi all, I am another student from Swansea please find below one of the submission for a visualisation. It aims to display the distribution of plants around the UK as well as the type of fuel they use and their estimated power output.
Vis4
Vis4
1920×1052 505 KB
Visual Design Type: Map Plot
Name of Tool: Tableu
Country: UK
Year: 2017
Visual Mappings:
• : Location : The GEO coordinates (Latitude/Longitude) of the plant.
• : Size : Estimated Generation GWh
• : Colour : Primary fuel source
Unique Observation: Nuclear and Coal plants have the highest estimated generation overall. Most of the UKs Col plants are found between Nottingham and Leeds. Also, it can be seen than the UKs solar plants are in a higher concentration to the south and the higher generation estimation for wind power are from offshore windfarms.
Data Preparation: All Null values were removed where applicable.
Question:
Can meaning be extracted from the visualisation?
Is the visualisation appropriate?
Is there a way I can increase information output without introducing clutter to the visualisation?
</t>
  </si>
  <si>
    <t>interpretation, DA, improvement</t>
  </si>
  <si>
    <t>map plot</t>
  </si>
  <si>
    <t xml:space="preserve">Hi,
I’ll try and answer your questions the best I can.
Yes. You can see where each power plant is in the UK as well as the fuels they use for their electricity generation. The colour that categorises each fuel is distinct enough to tell which fuel is which on the visualisation. The size of each circle shows that the larger it is, the higher the estimated output for that power plant is.
Yes, I believe this is the most appropriate visualisation for your given task to show where the power plants are in the UK (the map). It’s good that you’ve lowered the colour opacity of the circles to show other power plants that may have been covered completely without that. The tooltip will help to display exact values (estimated output), the name of the power plant as well as its primary fuel source.
Not sure on this part, but you could allocate ‘meaningful’ colours to each fuel i.e. grey for coal, yellow for solar and light blue for wind. Also, you could order the fuels on the legend based on the number of power plants in the UK using those fuels or the estimated electricity output from each fuel source. You could add a second view to show the number of power plants in the UK use each fuel source or something like that.
Generally, this visualisation is appropriate for your given task and it visually shows the estimated output from each power plant in the UK. However, I don’t think you need to show the longitude and latitude on the tooltip. It’s a good visualisation overall.
Hope you found this helpful!
</t>
  </si>
  <si>
    <t>Visualizing more
data in the treemap</t>
  </si>
  <si>
    <t xml:space="preserve">Hello, VisGuidesers,
I am currently trying to visualize a dataset from project tycho with the following DOIs: 10.25337/T7/ptycho.v2.0/&lt;country_code&gt;.38362002. It contains data about dengue fever between 1955 and 2009 for 89 different countries(basically all data about dengue from tycho).
I am visualizing it in a treemap.
Image:
png
png
1920×1080 109 KB
Each node is a country, colour represents the number of fatalities and area represents a total count value.
Data preparation: In Excel I have calculated removed all of the repeating country names, for each of them calculated fatalities and count value.
Question: So this on visualization each node contains mixed data for each year(1955-2009). What would be the best way to visualize that data for each year separately and show it on one image? Just have 59 different treemaps? I have all of the values calculated separately for each year in excel.
</t>
  </si>
  <si>
    <t>Hi,
What you could try out to see if it works is dividing the number of casualties per year and show them inside each country or divide them per year and then show each country inside them depending on whether you want to focus on the time or the geography of the data.
I wouldn’t recommend 59 different treemaps though :slight_smile:
Best of luck
Car</t>
  </si>
  <si>
    <t>Hi @hadalhw17,
I agree with @carlo in that 50+ treemaps would be a bit much!
If you are trying to indicate a general trend then maybe you could overlay a curve of some sort onto each square to show how the number of fatalities has increased over time? The x axis of the square would represent time and the y axis would represent the number of fatalities.
Just a thought :slight_smile:
Ben</t>
  </si>
  <si>
    <t>Visualising
Disease Distribution Across the US</t>
  </si>
  <si>
    <t xml:space="preserve">Hi Data Visualizers,
I’ve attempted to show the distribution of common diseases through the continental US. The goal is to identify trends in the data and deduce a causation from the correlation. I’ve selected measles, TB, meningitis, variola virus and streptococcus cases between 1900 - 2014. The data is pulled from (https://www.tycho.pitt.edu 4).
PNG
PNG
1435×711 240 KB
Visual Design Type: Choropleth Map, Piechart
Name of Tool: Tableau
Country: United States
Disease: Measles, TB, Meningitis, Variola virus, Streptococcus
Year: 1900-2014
DOI: 10.25337/T7/ptycho.v2.0/US.14189004
Visual Mappings:
Colour:
State colour intensity calculated as percentage case numbers of total.
Distinct disease cases shown as different colours on pie chart.
Position: Cases are bound to their geographical positions
Unique Observation:
We can see the majority of cases occur in the north east with Texas, California, Washington and Colorado also having a high number of cases. A correlation could be drawn in those states having large cities as compared to other mid-western states.
Distribution is fairly consistent with measles being the most diagnosed ailment.
Louisiana is an outlier with proportionately greater number of TB cases than other states.
Streptococcus seems to be more prominent in the mid-west.
Data Preparation:
Case numbers calculated as percentage of cases per state over all reported cases.
Mapping state/country to altitude/longitude.
So here’s some questions, any feedback welcomed.
Is my palette choice optimal to distinguish between diseases?
Have I selected too large a time-frame to extract any useful information?
Thanks for your time.
Chloropleth Map: https://datavizcatalogue.com/method/choropleth.html 8
</t>
  </si>
  <si>
    <t>color,  interpretation, legend</t>
  </si>
  <si>
    <t>choropleth map, piechart</t>
  </si>
  <si>
    <t>Commission dates
of power plants in China</t>
  </si>
  <si>
    <t xml:space="preserve">Hello! I am trying to create a map which shows all power plants in China and colour code them by it’s commission date. Each decade has a different stepped colour from dark red to dark blue. Some might be missing as some of the power plants were missing commission dates from the data set.
Visulization:
china powerplant commision
china powerplant commision
1220×711 107 KB
Visual Design Type: Map
Name of Tool: Tableau
Country: China
Year: All Available
Visual Mappings:
The columns and rows are made up of the longitude and latitude in order to create the map.
The points show each power plant with an available commissioning year.
The colours indicate the decade the power plant was commissioned, starting from dark red in the 1940’s to dark blue in the 2020.
The fuel types used is also available when a point is hovered over with the mouse.
Unique Observation:
The purpose of this visualization is to show all the power plants in China along with the year they were commissioned. A lot of the power plants were commissioned between 2000 and 2020. The power plants commissioned between 1960 and 1980 are relatively spread out.
Data Preparation:
I needed to filter out the rest of the countries in order to compile all of China’s data.
Source: http://datasets.wri.org/dataset/globalpowerplantdatabase
I am unsure whether this is the best way to visualize the data so I would like some pointers like whether the colour palette is the okay and how I should represent the fuel type each power plant uses without the need of hovering over the point.
Although you can zoom in to see each point clearer, from the initial image a lot of points are clustered together so it is difficult to spot individual ones. Is there a better way to visualize these points so it is easier to see with the default scale?
If anything else sticks out please do not hesitate to tell me.
Thank you in advance and all criticisms are welcome!
Reply
</t>
  </si>
  <si>
    <t>DA, color</t>
  </si>
  <si>
    <t>dot map</t>
  </si>
  <si>
    <t>Is there merit in separating the two encodings? At the moment the map has an overplotting issue and the information about smaller sectors of the pie is lost.
As an alternative, you can have the map and a side panel with the pie charts. Since you’re using Tableau, you can allow user to draw initial inference from the choropleth and the follow up with a detailed view that includes one or more pie charts (depending on how many states the user selects on the map).
A more general point on choropleth maps - the size of the area has an perceptual influence on your users: larger states command more visual attention than smaller states. However, this attention doesn’t necessarily align with your communication aims and is separate from the underlying disease data (which is population-based, not geographic area-based).</t>
  </si>
  <si>
    <t>Hi @Corrul,
Regarding your questions, I don’t necessarily think there is an issue with colours you have chosen, but the pie charts are so small (and sometimes overlapping) making it difficult to distinguish the smaller segments.
Perhaps you could plot only the most prevalent disease per state to get a clearer idea of distribution? It would likely lead you to make the same unique observations you have already made.
All the best! :slight_smile:
Ben</t>
  </si>
  <si>
    <t xml:space="preserve">Hello! I am trying to create a map which shows all power plants in China and colour code them by it’s commission date. Each decade has a different stepped colour from dark red to dark blue. Some might be missing as some of the power plants were missing commission dates from the data set.
Visulization:
china powerplant commision
china powerplant commision
1220×711 107 KB
Visual Design Type: Map
Name of Tool: Tableau
Country: China
Year: All Available
Visual Mappings:
The columns and rows are made up of the longitude and latitude in order to create the map.
The points show each power plant with an available commissioning year.
The colours indicate the decade the power plant was commissioned, starting from dark red in the 1940’s to dark blue in the 2020.
The fuel types used is also available when a point is hovered over with the mouse.
Unique Observation:
The purpose of this visualization is to show all the power plants in China along with the year they were commissioned. A lot of the power plants were commissioned between 2000 and 2020. The power plants commissioned between 1960 and 1980 are relatively spread out.
Data Preparation:
I needed to filter out the rest of the countries in order to compile all of China’s data.
Source: http://datasets.wri.org/dataset/globalpowerplantdatabase
I am unsure whether this is the best way to visualize the data so I would like some pointers like whether the colour palette is the okay and how I should represent the fuel type each power plant uses without the need of hovering over the point.
Although you can zoom in to see each point clearer, from the initial image a lot of points are clustered together so it is difficult to spot individual ones. Is there a better way to visualize these points so it is easier to see with the default scale?
If anything else sticks out please do not hesitate to tell me.
Thank you in advance and all criticisms are welcome!
</t>
  </si>
  <si>
    <t>SAME QUESTION</t>
  </si>
  <si>
    <t>Hi,
I’ll try and answer your questions.
For this visualisation and the given task, it’s a reasonable way to label the points without showing too much colour i.e. have a colour for each year. I would increase the steps of the colour saturation to make points in one saturation a bit more distinguishable from one another.
To show the fuel sources without hovering (tooltip), you could add a label next to each point, but given the number of power plants, this isn’t a good option. You could change the colour based on the fuel sources, but this will be a different task itself (showing fuel distributions in china). This could be added in as a second view though.
If you really wanted to have all this in a single view, you could use a scatter plot showing the commissioning years on one axis while having another attribute on the other (total electricity output, output for one year, estimated generation etc.), then colour each point based on their fuel source.
For your cluttered points, I think you could decrease the opacity of the points so that points covered by overlapping points can be seen (from your initial view).
Generally, you can tell that most of the power plants have been commissioned between 1980 - 2020 based on their colour saturation and the older/ newer power plants are at the opposite end of the colour saturation scale. The visualisation doesn’t convey much information from the data set (unless given via tooltip), but it’s pretty good given the task you’re trying to achieve.
Hope you found this useful!</t>
  </si>
  <si>
    <t>Map of Western
Europe comparing the PM2.5 air pollution against the Number of Power Plants</t>
  </si>
  <si>
    <t xml:space="preserve">Welcome,
For my data visualization assignment at Swansea University, I am assigned to produce various data visualizations involving the global power plant database.
The visualization below shows a map of Western Europe that displays the number of power plants compared to the average PM2.5 air pollution in each country in 2017.
Image:
image
image
2126×1236 486 KB
Source:
 datasets.wri.org
Global Power Plant Database - Data | World Resources Institute
The Global Power Plant Database is a comprehensive, open source database of power plants around the world. It centralizes power plant data to make it easier to navigate, compare and draw insights...
https://data.worldbank.org/indicator/EN.ATM.PM25.MC.M3 2
Visual Design Type: Colour Indicative Map
Name of Tool: Tableau
Countries involved: Belgium, Denmark, Finland, France, Germany, Iceland, Ireland, Italy, Luxembourg, Netherlands, Norway, Portugal, Spain, Sweden, Switzerland, United Kingdom
Year: 2017
Visual Mapping:
X-axis: Longitude
Y-axis: Latitude
Number Labels: Number of power plants
Detail: Country name
Colour: Average PM2.5 air pollution (ug/m3)
Data Preparation:
I used two different data sources, one for all power plants in each country and one for the average PM2.5 air pollution in each country. Therefore I had to unify both data sources together based on the country names so that I can show the number of power plants and air pollution of each country on the map.
Unique Observation:
The map shows that the UK and France both have an extremely high number of power plants and the highest air pollution compared to the other countries.
Germany has a moderate amount of power plants and has relatively cleaner air than the UK and France.
The rest of the countries within Western Europe have even fewer numbers of power plants and much cleaner air.
A growing trend can be seen where the more power plants there are in a country, the average amount of air pollution will become higher.
Questions:
Does the visualization clearly show the data and trend?
Can the visualization be changed or improved to show the data more accurately?
Is the colour choice suitable for this visualization?
</t>
  </si>
  <si>
    <t>He visualization seems to convey the information disclosed in the description incredibly well! A positive trend can be seen between the number of power stations and air pollution.
For visualization of the colour scale, it may be better to set colour steps rather than a colour transition, since it can be easier to group and separate the data more easily as well as for colour blind people. It may also be better to set the lower bound at zero rather than he minimum value so there is a stable lower bound.
It may be cool to see whether an increase in renewable power stations woyld lower air pollution, as in the future as renewable power station overtake non renewable, the number of power ststion will correlate less and less with air pollution as energy becomes cleaner.
Awesome visualization! Keep it up!</t>
  </si>
  <si>
    <t>Power plant
distribution in China</t>
  </si>
  <si>
    <t xml:space="preserve">Hi,
I am a Swansea University student and I am new to data visualisation. This is the first data visualisation that I have ever produced. I am looking to further improve my skills in visual designs and I am looking forward to hear some advice from anyone who are experienced in visual design! Thank you!
Visual Design Type: Symbol Maps
Name of Tool: Tableau
Country: China
Year: All available dates
Visual Mappings:
Visualisation of power plant distribution in China
Visualisation of power plant distribution in China
1361×772 221 KB
Colour – Primary Fuel
Shape – Circle
Unique Observation: China has a significant amount of renewable power plants, majority of the renewable power plants sources are Hydro and Wind. However China still has a significant amount of Coal power plants. The Hydro power plants are mainly located to the mid-west of the country and the Wind power plants are mainly located by the coast and the North of China. As well as Coal power plants are located around the country.
Data Preparation: Filters out all countries apart from China
Source: http://datasets.wri.org/dataset/globalpowerplantdatabase
Question:
Is the visualisation clear?
Is the choice of colour appropiate?
Is there any suggestion that I can further improve my data visualisation?
</t>
  </si>
  <si>
    <t>interpretation, improvment</t>
  </si>
  <si>
    <t>symbol maps</t>
  </si>
  <si>
    <t>The visualisation makes use of good colour choices, they are distinct and visually pleasing. I would improve this visualisation by adding another measure variable like estimated generation GWH to further display the output of each one of these power plants through size.</t>
  </si>
  <si>
    <t>Overview on
Global Power Plant</t>
  </si>
  <si>
    <t xml:space="preserve">Guideline: Hai all, I am a student from Swansea University. I have an assignment related to data visualisation, and I just learn how to make good data visualisation using Tableau. I am attaching an image of visualisation that I had made, this is not the best visualisation, and I am still working to make it better.
Screenshot 2020-02-22 at 04.23.28
Screenshot 2020-02-22 at 04.23.28
1021×524 85.7 KB
Source: http://datasets.wri.org/dataset/globalpowerplantdatabase
Question:
The visualisation aimed to give an overview of all of the primary fuel in each country. Here I use the country as a filter then the bar chart will show the number of the power plant from it. Questions:
Do you guys think is it a good colour selection?
What kind of mark and channel should I use to make it better?
Thank you for your time to read and comment.
</t>
  </si>
  <si>
    <t>color, improvement</t>
  </si>
  <si>
    <t>map, bar chart</t>
  </si>
  <si>
    <t>Scatter plots
and Density Plot</t>
  </si>
  <si>
    <t>Scatter and Density Plots
Hello everyone, I am trying to visualize power plant dataset and I would like some feedback.
First and foremost, the visualization was created with ggplot2 in R. I separated the primary fuels of each power plant into “Green” and “Non Green” in order to do a binary classification and I kept only years after 1950 as the others contained excessive noise within. The top two scatter plots shows the correlation of Estimated Generated power regarding to Capacity in Mw of each power plant in a scatter plot and I attached a linear model with each respective confidence intervals (95%). The bottom density graph shows the distribution of the two type of sources among years (1950 - 2020).
Source of dataset: http://datasets.wri.org/dataset/globalpowerplantdatabase 1
Thus, my main questions are:
Do you think this visualization is efficient?
I found statistical significance over the models, should I include the p-values and slope as well?
Does the colour correspond to the “Green” - “Non Green” classification? or is it irrelevant?
Capacity_GWh_Commission year
Capacity_GWh_Commission year
800×600 14.1 KB
Any other comments are very welcomed.
Thanks in advance,
Thomas</t>
  </si>
  <si>
    <t>interpretation, improvement, color</t>
  </si>
  <si>
    <t>scattter plots, density plots</t>
  </si>
  <si>
    <r>
      <rPr>
        <rFont val="Arial"/>
        <color theme="1"/>
        <sz val="8.0"/>
      </rPr>
      <t xml:space="preserve">Hello Thomas. I think this is an effective visualisation overall as you are maximising the information by breaking it down into different components. </t>
    </r>
    <r>
      <rPr>
        <rFont val="Arial"/>
        <b/>
        <color theme="1"/>
        <sz val="8.0"/>
      </rPr>
      <t>The choice of colours I believe is also appropriate to convey the contrast between green and non green</t>
    </r>
    <r>
      <rPr>
        <rFont val="Arial"/>
        <color rgb="FF000000"/>
        <sz val="8.0"/>
      </rPr>
      <t>. Since the aim of the visualisation is focused on the capacity vs generated power in 2015, my only observation is related to the bottom density graph and how relevant it is to the two scatterplots which focuses on 2015.</t>
    </r>
  </si>
  <si>
    <t>Visualisation of
Fuel Types and Estimated Generation in South America</t>
  </si>
  <si>
    <t xml:space="preserve">Guideline:
Hello everyone,
Based in a task in an assignment I would like to have your feedback regards to my visual design. The below design visualises the fuel types and the estimated generation (GWhs) in South America. I the Global Power Plant Database provided in the assignment.
Image:
Fuel Types in South America
Fuel Types in South America
1000×800 78.5 KB
Source: http://datasets.wri.org/dataset/globalpowerplantdatabase 1
Visual Design Type: Symbol Map and a Bar Chart
Name of the Tool: Tableau
Countries Included: Colombia, Bolivia, Argentina, Chile, Peru, Uruguay, Brazil, Paraguay, Venezuela, Guyana, French Guiana, and Ecuador.
Year: 2019
Visual Mappings:
x-axis and y- axis as longitude and latitude in the map primary fuel as colours and circle shape in each country using the country_long. In the bar chart the columns represent the country and the rows represent the the sum of estimated generation.
Unique observation: As it show the in the map Brazil and Argentina have different types of primary fuel but Brazil is the highest when it comes to estimated generation GWhs.
Data preparation: The data set used in this visual design is not altered, and I filtered the countries of South America.
Reference: https://resourcewatch.org/ 2
Question:
1 - Is the visual design clear?
2 - Is the Colour usage efficient?
3 - What alternative designs can be used?
Thank you in advance !
Reply
</t>
  </si>
  <si>
    <t>interpretation. color, DA</t>
  </si>
  <si>
    <t>symbol map, bar chart</t>
  </si>
  <si>
    <t>link to reference</t>
  </si>
  <si>
    <t>The visualisation is clear, and it provides the reader a clear information that can be easily understood.
well done!</t>
  </si>
  <si>
    <t>Renewable Energy
Sources in Wales</t>
  </si>
  <si>
    <t>Visual Design Type: Symbol Maps
Name of Tool: Tableau
Country: United Kingdom
Year: All available dates
Visual Mappings:
Colour – Primary Fuel
Shape – Circle
Size – Estimated Generation GWH
Unique Observation: Overall Wales has a lot of established renewable power sources, mainly lots of small solar/wind farms. A large Hydro is located to the north of the country and produces the most renewable energy in Wales. Wind farms are located mostly around the coast.
Data Preparation: Filter out all countries apart from the United Kingdom
Source: http://datasets.wri.org/dataset/globalpowerplantdatabase
Questions:
Is this a good visualisation of the data?
Is the data easily readable?
Are the colour palette choices good?</t>
  </si>
  <si>
    <t>interpretation, color</t>
  </si>
  <si>
    <t>symbol map</t>
  </si>
  <si>
    <t>Power
Generation from Coal by Country</t>
  </si>
  <si>
    <t>Hello,
I am a Swansea University student on my 3rd year of my Computer Science BSc studies.
As part of my studies I have been tasked with visualizing a dataset from the global powerplant database. (http://datasets.wri.org/dataset/globalpowerplantdatabase)
Image:
Power Generation from Coal by country
Power Generation from Coal by country
2108×1210 443 KB
Visual Design Type: Symbol Maps
Name of Tool: Tableau Desktop (Professional)
Country: Countries in Europe
Year : All years including nulls
Visual Mappings : Colour – Grey scale
Saturation increases the more a country generates its power from using coal (in Gwh)
Unique Observation : Highly industrialised nations such as the United Kingdom and Germany have traditionally employed heavy use of coal, as this map demonstrates. This may be because these countries have traditionally had considerable coal deposits and had large coal industries.
Conversely countries such as Switzerland have not produced any power from coal as a fuel source. This is likely because the country has either been able to supplement their power needs from other sources (i.e Nuclear and Hydro), or does not have the resources to construct and sustain coal power production.
Data Preparation : - Filtered the dataset to European countries only.
Primary fuel filtered to coal.
Question:
Is this visualisation clear?
Is the choice of colour appropriate? I chose gray scale as I thought it was appropriate for coal, but I’m welcome to suggestions.
Is there any suggestions on how I can further improve this visualisation?
Many thanks in advance.</t>
  </si>
  <si>
    <t>color, intrepretation, improvement</t>
  </si>
  <si>
    <r>
      <rPr>
        <rFont val="Arial"/>
        <color theme="1"/>
        <sz val="8.0"/>
      </rPr>
      <t xml:space="preserve">Hi,
Immediatley looking at your visualisation it is clear to me what countries produce the most GWh. One possible sugestion would be to reduce the max end of the scale and introduce more steps of grey. This will make it easier to compare the countries with much lower coal generation as at the moment they are dwarfed by the range on the scale.
The colour pallete is a really nice choice, matching the theme of the graph itself whilst also </t>
    </r>
    <r>
      <rPr>
        <rFont val="Arial"/>
        <b/>
        <color theme="1"/>
        <sz val="8.0"/>
      </rPr>
      <t>remaining accessible to users with colour impairments.</t>
    </r>
    <r>
      <rPr>
        <rFont val="Arial"/>
        <color rgb="FF000000"/>
        <sz val="8.0"/>
      </rPr>
      <t xml:space="preserve">
One last point, it is unclear what the data actually is. The legend is cut off, but judging from the top end value for GWh this is total power generated from 2013 to 2017. As such you would benefit from clarifying that in the title / legend.
Hope my sugestions are helpful
-Scott</t>
    </r>
  </si>
  <si>
    <t>The Primary Fuel
Type Distribution in 2017</t>
  </si>
  <si>
    <t>Data set：http://datasets.wri.org/dataset/globalpowerplantdatabase
Image:
image
image
973×797 79.4 KB
Visual Design Type : Maps + Circle view + Bar chart
Name of tool : Tableau
Country : Seven continents
Year : 2017
Visual Mapping : Map:
Color - primary_fuel
X-Axis, Y-Axis - Latitude, Longitude
Mark - Circle
Size - generation_gwh_2017
Detail - continent
Circle view:
X-Axis - generation_gwh_2017
Y-Axis - continent
Color - primary_fuel
Bar chart:
X-Axis - generation_gwh_2017
Y-Axis - continent
Color - Renewable and non-renewable fuel type
Unique observation : This visualization shows the primary fuel distribution of each continent. We can see coal, nuclear and gas are responsible for most of the power plant in North America. The North America is the only one continent who has nuclear resource to generate electricity. In Asia, the coal power plant also accounts for a large number. From the circle view, we can see the North America has the most abundant fuel resources,followed by Asia. Asia’s coal power plant generation is far more larger than other types of fuel. In the bar chart, we can say that most part of the resource used in power plant are non-renewable source type.
Data preparation : I grouped the whole countries into seven continents. In addition, I delivered the primary fuel into renewable and non-renewable types.
Reference : Bauer, R., &amp; Hagenauer, J. (2000). Symbol-by-symbol MAP decoding of variable length codes. ITG FACHBERICHT , 111-116.
Question:
Does my visualization make sense?
Is this an effective way to show the primary fuel type distribution?
How can my visual design be improved?
Many thanks for spending time to viewing this visualization and I am look forward to knowing the feedback!</t>
  </si>
  <si>
    <t>maps, bar chart</t>
  </si>
  <si>
    <r>
      <rPr>
        <rFont val="Arial"/>
        <color theme="1"/>
        <sz val="8.0"/>
      </rPr>
      <t>This visualisation idea is pretty good and can make sense. But</t>
    </r>
    <r>
      <rPr>
        <rFont val="Arial"/>
        <b/>
        <color theme="1"/>
        <sz val="8.0"/>
      </rPr>
      <t xml:space="preserve"> I think the circle view can be change to the line chart in order to demonstrate the difference more clearly.</t>
    </r>
  </si>
  <si>
    <r>
      <rPr>
        <rFont val="Arial"/>
        <color theme="1"/>
        <sz val="8.0"/>
      </rPr>
      <t xml:space="preserve">Hello,
I really like your design which is very informative and contributing bar chart and the symbol map is a good idea. However, </t>
    </r>
    <r>
      <rPr>
        <rFont val="Arial"/>
        <b/>
        <color theme="1"/>
        <sz val="8.0"/>
      </rPr>
      <t>you can put a legend which explains the meaning of colours on the bar chart.</t>
    </r>
    <r>
      <rPr>
        <rFont val="Arial"/>
        <color rgb="FF000000"/>
        <sz val="8.0"/>
      </rPr>
      <t xml:space="preserve">
Thanks so much</t>
    </r>
  </si>
  <si>
    <t>Thank you for your reply. I will change it in the website.</t>
  </si>
  <si>
    <t>Countries with lowest power generation</t>
  </si>
  <si>
    <t xml:space="preserve">AlexRasa
Feb 24
Hello,
I created a stacked bar chart to show the countries with the least amount of power generated (in gwh), which also shows the percentage of what different fuel types generates for each country, and I am uncertain about how I should further approach designing this visualisation.
Thanks in advance : D
Image:
image
Dataset Source: http://datasets.wri.org/dataset/globalpowerplantdatabase
Visual Design Type: Stacked Bar Chart
Name of Tool: Tableau
Country: All (Filtered to show the bottom 20 countries at power generation)
Year: 2013-2017 Estimated
Visual Mappings:
• Stacked Bar Chart:
X-Axis: country_long
Y-Axis: SUM(estimated_generation_gwh)
Marks: Bar
Colour: primary_fuel (Automatic palette)
Filters: country_long&gt;Top&gt;By Field&gt;Bottom 50 by estimated_generation_gwh Sum;
SUM(estimated_generation_gwh)&gt;Special&gt;Non-Null Values
Sort: estimated_generation_gwh ascending
Unique Observations:
Togo is the country with least amount of estimated power generated, most of which is generated via hydropower.
It is then followed up by Benin and Eritrea as second and third countries with the smallest power generation respectively, and they solely rely on oil for power generation.
Power generation in Botswana is entirely dependent on coal as primary fuel, and Nepal only uses hydropower.
Cyprus seems to be the highest generating country out of the 20 that only rely on one primary fuel, which is Oil.
Oil and hydropower seems to be the most used primary fuels between these 20 countries.
Data Preparation:
Filters applied to Stacked bar chart to remove null values and restrict the amount of countries shown.
Questions:
Would this visualization benefit from implementing additional visualizations, or is it clear enough and present enough insightful information?
Since the purpose of the visualization is to show some of the countries with the smallest total power generation, is it ok to restrict it to 20 countries or would the visualization benefit from showing all countries in ascending order of power generation?
There are about 69 countries that have null values for ‘estimated_generation_gwh’ (and have been filtered off from the visualization), would not knowing if these countries could have lower power generations than what is known invalidate the visualization?
For some countries, the generation of some fuel types is 0, should values below 1 be filtered to remove irrelevant data from the visualization?
</t>
  </si>
  <si>
    <t>Hi Alex,
First of all, I believe that it does show insightful information, and that its okay to restrict it to 20 countries, as you’ve clearly stated in the title that that’s what the graph is intended to show.
In terms of showing all the countries, I don’t believe that this would make the visualisation clearer, as it would just add more columns and make it harder to read/ pick out each individual country.
As long as you made it clear that this was based on a certain data set, i.e. make the title “Bottom 20 countries… based on reported figures 2013-2017”, the visualisation would be valid.
I believe the question on filtering would be based on how you interpret it, but I would say that if a country is producing no power, then you shouldn’t include it in a list of countries that do produce power, and so should filter it out.
All the best,
Peter</t>
  </si>
  <si>
    <t>Hi Alex,
I feel that this visualisation conveys information well, in my opinion another visualisation along side this one is not needed. I’d personally alter the colour palette slightly to make Gas and Oil more distinct, it can be more difficult to read compared to the other fuels. In terms of the irrelvant fuel types that may appear as zero, I’d recommend filtering out these values as they’re difficult to read due to their size.
Overall, great visualisation!</t>
  </si>
  <si>
    <t>Thank you both for your responses, I have changed the colours of Oil and Wind to make different fuel types easier to distinguish and also filtered off the fuel types giving no power.
Furthermore, after adding some additional features, I am happy with my visualisation now.</t>
  </si>
  <si>
    <t>Distribution of power plants across Western Europe</t>
  </si>
  <si>
    <t>This is a symbol map I have created as part of my University assignment in Data Visualisation, based off a Power Plant dataset linked below. I created a heat-map to show the distribution and possible crowding of power plants within Western Europe:
Screenshot 2020-02-20 at 20.58.21
Screenshot 2020-02-20 at 20.58.21
1712×1178 220 KB
Guideline:
Visual Design Type: Symbol Map (with density marking)
Name of Tool: Tableau
Country: Western Europe
Year: 2019
Visual Mappings:
X-Axis: AVG(longitude)
Y-Axis: AVG(latitude)
Detail: Power Plant ID (gppd_idnr)
Colour: N/A
Labels: N/A
Unique Observation: It’s observed that the Southern part of the UK leads in possessing the largest density population of power plants. This is closely followed by parts of France and Spain.
Source: http://datasets.wri.org/dataset/globalpowerplantdatabase
Question:
Are the colours suitable enough and clear to understand?
The density is so high in the UK that it covers most of the country. Would this be a problem, and should the opacity be lowered further?
Is there any possible improvements I could make to better aid in understanding the data better?
Thank you!</t>
  </si>
  <si>
    <t>color, improvement, density</t>
  </si>
  <si>
    <t>Nice focus on one particular area, this makes it visually aesthetic however the colour causes an issue where some area’s are a blur of yellow. A different visualisation type such as packed bubbles may make it easier to understand the distribution across Western Europe.</t>
  </si>
  <si>
    <t>Avoiding clutter in digital maps</t>
  </si>
  <si>
    <t>Visual Design Type:
: Digital Map
Name of Tool:
: Altair-viz / Python
Country:
: USA
Year:
: 2013-2017
Visual Mappings:
: * mapping 1: Colour maps to the primary fuel used by the plant.
: * mapping 2: Size maps to the average generation of the plant by year.
: * mapping 3: x-position corresponds to longitude.
: * mapping 4: y-position corresponds to latitude.
Data Preparation:
: For the dataset 5000 plants were chosen, located in the USA. Furthermore, the data was cleaned by removing missing values and filtering plants that use less “popular” fuels. Additionally, for each plant in the resulting dataset the average of the yearly production across the 4 years was taken (missing values - if any, were omitted in taking the mean).
Link to dataset: http://datasets.wri.org/dataset/globalpowerplantdatabase
Question:
: * I was wondering whether the design is clear enough or should I aggregate some of the plants given the number of them.</t>
  </si>
  <si>
    <t>interpretation</t>
  </si>
  <si>
    <t>digital map</t>
  </si>
  <si>
    <t>Firstly I like the idea of using colours for different type of fuel types and the size relating to them. The size of each element seems very fitting as the lower values seem visible and larger values doesn’t cover everything. I would suggest using the top 3-4 most used fuels as it would increase the clarity of the visual design.</t>
  </si>
  <si>
    <t>Area chart | Generation capacity over the years for each power fuel type</t>
  </si>
  <si>
    <t>Hey guys,
I have created an area chart that conveys the increase of the generation capacity over the years and the proportion of each fuel type, and I would just have a couple of quick questions about it.
Data Description:
Image:
1600×873 172 KB
Visual Design Type: Area chart
Name of Tool: Tableu
Country: Global
Year: 1983- 2017
Visual Mappings: x axis represents the year, and y represents the total global yearly capacity_mw. Each colored area represents a different fuel.
Unique Observation: Coal still produces massively more energy overall than any other fuel type. What is also interesting is that nuclear power has dips in usage. Between 2002 and 2011 there was almost no energy produced by nuclear power, although it is one of the most effective ways to produce energy; also to note is that its usage has fallen dramatically after 1989. Also to note that from 2000 onwards, wind power plants produce more and more of the total energy.
Data Preparation: The null years have been filtered out, since they have the majority and would skew the graphic negatively. Also, the years have been formatted to represent a date (month and day has been defaulted to 1/1), since they were a string in it’s CSV format
Source : http://datasets.wri.org/dataset/globalpowerplantdatabase
Question :
Is there any way to increase the readability of fuel types that do not produce as much as other types? (e.g. nuclear)
Is the choice of the colour scheme appropriate?
Any better way to represent the data or to improve it?</t>
  </si>
  <si>
    <t>improvement. color</t>
  </si>
  <si>
    <t>hey cy,
regarding your color palete it is correct. I really like how you differentiated the fuel types. Good job on that!
In order to increase the readability of fuel types you might want to look at working on a formula in python in order to remove the low level types. You can do that by analysing the plots first with something like matplot lib and then see which one you can remove.
I can see you are using Tableau. You can apply a formula on the parameter that has the types, so that you can be left with only the ones that produce a high number.</t>
  </si>
  <si>
    <t>Parameter Mapping of Star Glyphs</t>
  </si>
  <si>
    <t xml:space="preserve">Hi,
I’m working towards producing a Star Glyph with five points, and I’d like to seek some advice regarding the parameter mapping.
I am attempting to follow the parameter mapping guidelines explained here [1].
Task1Des4
Task1Des4
1287×1297 158 KB
Vis Generated with Matplotlib
Using the power plant dataset found here 1, I calculated the percentage breakdown of which sources generated each country’s power. I then filtered these values to only include the five renewable energy sources I was interested in plotting.
Each of these energy types is then encoded onto its axis between 0 and a limit I set.
As these values all have a theoretical maximum of 100 (If a country generated all of its power from one source) I first decided to simply set the plot limit to 100, however as the actual maximum value is around 70 and the average much lower, this made all data too small and hard to interpret.
I then tried to set the limit of the plot to the maximum value provided from the data set, however as this was not a particularly round number, reading the chart was rather hard, compromising I set the limit to 75.
As such I ask the following questions:
Does the percentage reliance create normalized glyphs (Does the glyph appear distorted)?
Does having a scale cut off of 75% rather than 100%, would it be better to use a categorical scale as suggested in section 3.1.1[2]?
Should any further information be provided alongside the visualization, or is the more recent association of radar plots enough?
Are you able to tell roughly the amounts by which the displayed countries rely upon each renewable source?
Thanks,
Joan
References:
[1] - R. Borgo, J. Kehrer, D. H. Chung, E. Maguire, R. S. Laramee, H. Hauser, M. Ward, andM. Chen, “Glyph-based visualization: Foundations, design guidelines, techniques and applications.” in Eurographics (STARs), 2013, pp. 39–63.
[2] - C. Partl, P. Plaschzug, D. Ladenhauf, and G. Fernitz, “Star plots: A literature survey.”
</t>
  </si>
  <si>
    <t>star gylph</t>
  </si>
  <si>
    <t>Hi Joan,
A suggestion based on experience is that you can change the axis scale to logarithmic function, i believe this will help answer your first and second question.
IMHO, you can add a table alongside to show the count (to show precise count), but I am still able to tell roughly the amounts. :slight_smile:
Hope this helps!</t>
  </si>
  <si>
    <r>
      <rPr>
        <rFont val="Arial"/>
        <color theme="1"/>
        <sz val="8.0"/>
      </rPr>
      <t>Hi Joan,
This is an interesting implementation of a radar plot, and I think it presents very well the role renewable sources play in providing power to countries.
I also think that setting a limit of 75% is sensible, and I do not believe a categorical approach would be best for analysis here. However,</t>
    </r>
    <r>
      <rPr>
        <rFont val="Arial"/>
        <b/>
        <color theme="1"/>
        <sz val="8.0"/>
      </rPr>
      <t xml:space="preserve"> rather than steps of 10%, possibly try fewer steps of say 15%</t>
    </r>
    <r>
      <rPr>
        <rFont val="Arial"/>
        <color rgb="FF000000"/>
        <sz val="8.0"/>
      </rPr>
      <t>.
I would also say that it’s rather hard to distinguish the smaller producing countries in this chart whilst being overlapped by other charts with the same background colour.
Best,
Josh</t>
    </r>
  </si>
  <si>
    <t>Relationship between Primary Fuel Sources and Secondary Fuel Sources using Radar Chart</t>
  </si>
  <si>
    <r>
      <rPr>
        <rFont val="Arial"/>
        <color theme="1"/>
        <sz val="8.0"/>
      </rPr>
      <t xml:space="preserve">Hi everyone,
Hope you are having a great day. Inspired by [1 7], I am trying to find the relationship between the primary fuel sources and its secondary fuel sources (i.e. what secondary fuel is likely to occur given the primary fuel) using radar charts. There are two figures below, the first one showing the overall plot of the primary fuel sources against their secondary fuel sources and the second figure showing the breakdown of each primary fuel source.
Image:
Untitled
Untitled
795×1173 216 KB
Untitledq
Untitledq
785×545 84.5 KB
Visual Design Type : Radar Chart
Name of Tool : Plotly and Matplotlib
Country : All countries
Year : All years
Visual Mappings :
The axis of the radar chart provides one axis for each secondary fuel source (hydro, cogeneration, coal, biomass, wind, gas, waste, storage, solar, petcoke, other and oil). The colour shows the type of primary fuel sources. The shape and size allow us to see which secondary fuel source is related to the primary fuel source (i.e. how likely is the secondary fuel source to occur given the primary fuel source). The bigger the area/shape, the more the correlation between the primary fuel source and its secondary fuel sources.
Unique Observation : From the radar chart, we can see that most of the non-renewable energy like coal, oil and gas are correlated to one and another.
Data Preparation : The dataset is filtered so that it does not include any null values. For each primary fuel source, the sum of each secondary fuel source is calculated. The axis of the radar is then calculated by getting the maximum and the minimum counts secondary fuel source respective to their primary fuel sources. As the maximum for certain primary fuel sources such as Coal, Oil and Gas are higher than most of the other primary fuel sources, we used the logarithmic function to normalize the radar.
Source : http://datasets.wri.org/dataset/globalpowerplantdatabase
</t>
    </r>
    <r>
      <rPr>
        <rFont val="Arial"/>
        <b/>
        <color theme="1"/>
        <sz val="8.0"/>
      </rPr>
      <t>References:
[1] Holtz, Y. (n.d.). The Radar Chart and Its Caveats . Retrieved from from Data to Vis: https://www.data-to-viz.com/caveat/spider.html 7
[2] Christian Partl, P. P. (n.d.). Star Plots: A Literature Survey. Retrieved from https://courses.isds.tugraz.at/ivis/surveys/ss2010/g4-survey-starplots.pdf 3</t>
    </r>
    <r>
      <rPr>
        <rFont val="Arial"/>
        <color rgb="FF000000"/>
        <sz val="8.0"/>
      </rPr>
      <t xml:space="preserve">
Questions :
Is the choice of colour appropriate? As there are too many colours (primary fuel sources), it might be hard to understand the visualisation.
Should I get rid of the primary fuel sources that have smaller number of secondary fuel sources such as Geothermal, Storage, Nuclear, Cogeneration and Hydro?
Is there any suggestions that I can further improve on my data visualisation?
Thank you for reading and your suggestions are much appreciated! :smiley:</t>
    </r>
  </si>
  <si>
    <t>improvement, color, interpretation</t>
  </si>
  <si>
    <r>
      <rPr>
        <rFont val="Arial"/>
        <color theme="1"/>
        <sz val="8.0"/>
      </rPr>
      <t xml:space="preserve">I find this a great representation of relationships between primary and secondary fuel. I like how it there is an overall graph along with one that is individual.
But I do have some suggestions
Individual graphs
</t>
    </r>
    <r>
      <rPr>
        <rFont val="Arial"/>
        <b/>
        <color theme="1"/>
        <sz val="8.0"/>
      </rPr>
      <t xml:space="preserve">Maybe it might be best to make the individual ones also have the same scale so it can be easily compared to one and another. </t>
    </r>
    <r>
      <rPr>
        <rFont val="Arial"/>
        <color theme="1"/>
        <sz val="8.0"/>
      </rPr>
      <t>For example Oil and Petcoke at first glance can be seen to have similar maximum value but that is not the case.
Also, have the same secondary fuel labels on the outer ring as the overall graph. It will make it easier to compare the overall one to individual. For example, Oil in the overall graph has a different shape to the individual one. And since the secondary fuel labels are in different places for individual ones, it can be hard to see how two or more actually overlap.
Overall graph
The colour in my opinion is a bit chaotic. They are overlapping with one and another quite a bit, but this can be hard to fix. Maybe there are better colour choices that can show the differences.
Further information extraction
It might be interesting to see if a powerplant has renewable energy source as their primary, is it also the case that their secondary fuel source is also renewable? Or vice versa for non-renewable.
But overall, I really like the design idea you went for. Its nice to see the relationships of primary and secondary fuel.</t>
    </r>
  </si>
  <si>
    <r>
      <rPr>
        <rFont val="Arial"/>
        <color theme="1"/>
        <sz val="8.0"/>
      </rPr>
      <t>Hi,
It might be hard to clearly see the overlapping areas of the different colours.</t>
    </r>
    <r>
      <rPr>
        <rFont val="Arial"/>
        <b/>
        <color theme="1"/>
        <sz val="8.0"/>
      </rPr>
      <t xml:space="preserve"> In my opinion, it could be visibly clearer if you could try out some colour combinations or set higher transparency for some colours. </t>
    </r>
    <r>
      <rPr>
        <rFont val="Arial"/>
        <color rgb="FF000000"/>
        <sz val="8.0"/>
      </rPr>
      <t>Keeping the primary fuel sources in the second figure would be better if you were to show the relationship between primary and secondary fuel holistically. Overall, it is a great idea to visualise the relationship this way.</t>
    </r>
  </si>
  <si>
    <r>
      <rPr>
        <rFont val="Arial"/>
        <color theme="1"/>
        <sz val="8.0"/>
      </rPr>
      <t xml:space="preserve">Neat representation to show the correlation between two data but as mentioned above, it can get messy since the image aren’t too big and yes, there’s too many colour. </t>
    </r>
    <r>
      <rPr>
        <rFont val="Arial"/>
        <b/>
        <color theme="1"/>
        <sz val="8.0"/>
      </rPr>
      <t>Getting rid of some data is plausible if those data are trivial and pure noise (but rare to know for certain that they are noise).</t>
    </r>
    <r>
      <rPr>
        <rFont val="Arial"/>
        <color rgb="FF000000"/>
        <sz val="8.0"/>
      </rPr>
      <t xml:space="preserve">
Maybe using other library that can animate the graph ?</t>
    </r>
  </si>
  <si>
    <r>
      <rPr>
        <rFont val="Arial"/>
        <color theme="1"/>
        <sz val="8.0"/>
      </rPr>
      <t xml:space="preserve">Overall is quite good to observe the relationship between primary and secondary fuel. However, in the overall graph it is quite difficult to see and find one and other relationship since there are too many colors overlapping each other. It will be great if is so interactive graph. </t>
    </r>
    <r>
      <rPr>
        <rFont val="Arial"/>
        <b/>
        <color theme="1"/>
        <sz val="8.0"/>
      </rPr>
      <t>Also, I agreed with @SwanseaStudent comment above; the scale of the individual graph and the position of the secondary fuel should be consistent so that we can make comparison between them.</t>
    </r>
  </si>
  <si>
    <t>Overview on Global Power Plant</t>
  </si>
  <si>
    <t>Guideline: Hai all, I am a student from Swansea University. I have an assignment related to data visualisation, and I just learn how to make good data visualisation using Tableau. I am attaching an image of visualisation that I had made, this is not the best visualisation, and I am still working to make it better.
Screenshot 2020-02-22 at 04.23.28
Screenshot 2020-02-22 at 04.23.28
1021×524 85.7 KB
Source: http://datasets.wri.org/dataset/globalpowerplantdatabase
Question:
The visualisation aimed to give an overview of all of the primary fuel in each country. Here I use the country as a filter then the bar chart will show the number of the power plant from it. Questions:
Do you guys think is it a good colour selection?
What kind of mark and channel should I use to make it better?
Thank you for your time to read and comment.</t>
  </si>
  <si>
    <t>Scatter plots and Density Plot</t>
  </si>
  <si>
    <t xml:space="preserve">Scatter and Density Plots
Hello everyone, I am trying to visualize power plant dataset and I would like some feedback.
First and foremost, the visualization was created with ggplot2 in R. I separated the primary fuels of each power plant into “Green” and “Non Green” in order to do a binary classification and I kept only years after 1950 as the others contained excessive noise within. The top two scatter plots shows the correlation of Estimated Generated power regarding to Capacity in Mw of each power plant in a scatter plot and I attached a linear model with each respective confidence intervals (95%). The bottom density graph shows the distribution of the two type of sources among years (1950 - 2020).
Source of dataset: http://datasets.wri.org/dataset/globalpowerplantdatabase 1
Thus, my main questions are:
Do you think this visualization is efficient?
I found statistical significance over the models, should I include the p-values and slope as well?
Does the colour correspond to the “Green” - “Non Green” classification? or is it irrelevant?
Capacity_GWh_Commission year
Capacity_GWh_Commission year
800×600 14.1 KB
Any other comments are very welcomed.
Thanks in advance,
Thomas
</t>
  </si>
  <si>
    <t>Scatter Plot, Density Plot</t>
  </si>
  <si>
    <t>Hello Thomas. I think this is an effective visualisation overall as you are maximising the information by breaking it down into different components. The choice of colours I believe is also appropriate to convey the contrast between green and non green. Since the aim of the visualisation is focused on the capacity vs generated power in 2015, my only observation is related to the bottom density graph and how relevant it is to the two scatterplots which focuses on 2015.</t>
  </si>
  <si>
    <t>Visualisation of Fuel Types and Estimated Generation in South America</t>
  </si>
  <si>
    <t xml:space="preserve">Guideline:
Hello everyone,
Based in a task in an assignment I would like to have your feedback regards to my visual design. The below design visualises the fuel types and the estimated generation (GWhs) in South America. I the Global Power Plant Database provided in the assignment.
Image:
Fuel Types in South America
Fuel Types in South America
1000×800 78.5 KB
Source: http://datasets.wri.org/dataset/globalpowerplantdatabase 1
Visual Design Type: Symbol Map and a Bar Chart
Name of the Tool: Tableau
Countries Included: Colombia, Bolivia, Argentina, Chile, Peru, Uruguay, Brazil, Paraguay, Venezuela, Guyana, French Guiana, and Ecuador.
Year: 2019
Visual Mappings:
x-axis and y- axis as longitude and latitude in the map primary fuel as colours and circle shape in each country using the country_long. In the bar chart the columns represent the country and the rows represent the the sum of estimated generation.
Unique observation: As it show the in the map Brazil and Argentina have different types of primary fuel but Brazil is the highest when it comes to estimated generation GWhs.
Data preparation: The data set used in this visual design is not altered, and I filtered the countries of South America.
Reference: https://resourcewatch.org/ 2
Question:
1 - Is the visual design clear?
2 - Is the Colour usage efficient?
3 - What alternative designs can be used?
Thank you in advance !
</t>
  </si>
  <si>
    <t>interpretation, color, DA</t>
  </si>
  <si>
    <t>Renewable Energy Sources in Wales</t>
  </si>
  <si>
    <t xml:space="preserve">
Feb 21
wales_renewable_sources_dark
Visual Design Type: Symbol Maps
Name of Tool: Tableau
Country: United Kingdom
Year: All available dates
Visual Mappings:
Colour – Primary Fuel
Shape – Circle
Size – Estimated Generation GWH
Unique Observation: Overall Wales has a lot of established renewable power sources, mainly lots of small solar/wind farms. A large Hydro is located to the north of the country and produces the most renewable energy in Wales. Wind farms are located mostly around the coast.
Data Preparation: Filter out all countries apart from the United Kingdom
Source: http://datasets.wri.org/dataset/globalpowerplantdatabase
Questions:
Is this a good visualisation of the data?
Is the data easily readable?
Are the colour palette choices good?</t>
  </si>
  <si>
    <r>
      <rPr>
        <rFont val="Arial"/>
        <color theme="1"/>
        <sz val="8.0"/>
      </rPr>
      <t xml:space="preserve">Hi Connor, This is some nice visualisation! it is quite clear to see each data point. however, I don’t think this is readable since the size of each data point is quite abstract. </t>
    </r>
    <r>
      <rPr>
        <rFont val="Arial"/>
        <b/>
        <color theme="1"/>
        <sz val="8.0"/>
      </rPr>
      <t>It would be a lot more easier to read the graph with some scale some what each size represents. for example how you have a ratio to real size in a map. finally, the colour scheme for me is nice and clear, it really pops out because of the dark background. however, these colours aren’t colour blind friendly. It would be better to have a more accessible colour pallet.</t>
    </r>
  </si>
  <si>
    <t>Renewable vs Non-renewable energy in Northern Ireland</t>
  </si>
  <si>
    <t>Visual Design Type: Symbol Maps
Name of Tool: Tableau
Country: United Kingdom
Year: All available dates
Visual Mappings:
Colour – Primary Fuel
Shape – Circle
Size – Estimated Generation GWH
Unique Observation: Northern Ireland has a large number of renewable energy sources, with large amounts of energy being generated from wind farms, biomass and solar.
Data Preparation: Filtered out all countries apart from the United Kingdom and filtered into renewable and non-renewable energy.
Source: http://datasets.wri.org/dataset/globalpowerplantdatabase
Questions:
Does the visualisation represent the data well?
I have aimed to try and represent the fuels with colours that I believe represent the type of data, are these sensible choices?
Finally, are there any other improvements that you would recommend.
Thanks in advance.</t>
  </si>
  <si>
    <t>dot chart</t>
  </si>
  <si>
    <t>Does the visualisation represent the data well?
The visualisation shows an easy way to see the difference in fuel sources. However, both maps could benefit from having the same level of zoom so the circle diameter for each fuel type size is comparative.
Possibly use slight transparency to gain insight on other types of fuel that might be hidden below a larger fuel type circle.
A more detailed way to see data size apart from circle diameter could be useful, possibly in the form of a bar chart under each map image.
I have aimed to try and represent the fuels with colours that I believe represent the type of data, are these sensible choices?
Fuel colour for solar and wind are great.
I would relate the following colours to each fuel type personally (these would need to be check against a colourblind palette also for accessibility:
coal = black / anthracite,
gas = orange,
biomass = green,
Waste = brown.</t>
  </si>
  <si>
    <t>Distribution of power plants with their primary fuel and estimated power generation for 2014 in France</t>
  </si>
  <si>
    <t xml:space="preserve">Hello,
I study Data Science at Swansea University, and I chose the Data Visualisation course, and I have to visualize data for power plants around the world. Below, you can see my visualization of the distribution of power plants with their primary fuel and estimated power generation for 2014 in France.
111
111
1657×861 233 KB
Visual design type : Symbol map and packet buble chart
Name of Tool : Tableau
Country : France
Year : 2014
Visual mappings : For symbol map : Color: the color shows primary fuel types of each power plant in France. Size: the size is based on the estimated power generation of each power plant for 2014 in gigawatt-hours in France. Position: Using longitude for the x-axis, latitude for the y-axis. For the packet bubble chart : Color: the color shows primary fuel types of each power plant in France as the symbol map. Size: The size is based on the total estimated power generation of each power plant for 2014 in gigawatt-hours in France. Label: the label shows the type of primary fuels and their whole estimated power generation for 2014 in France
Unique observation: From this symbol map, we can see that most of the power plants are located in the western part of France. Moreover, nuclear power is the largest source of electricity in France(bubble chart can clearly show and confirm that the estimated power generation of nuclear plants about five times larger than hydro plants for 2014. Also, the red marks in the symbol map represent the nuclear power plants. The size of the red marks is much larger than the other type of primary fuels), and nuclear plants are built on the rivers and oceans(English Channel and Bay of Biscay) because these bodies provide the vast quantities of cooling water needed to handle the heat discharge [1]. Furthermore, France is one of the European Union’s best performers in terms of greenhouse gas (GHG) emissions [1], and this is because nuclear power, which is generated no Co2 emissions, is a significant part of their energy plan. There are two grey circles, which represent coal power plants, in the symbol map, and these are also located near the sea(English Channel and Bay of Biscay) because, in coal power plants, the water is used to create energy [1]. However, there are many wind power plants in the northwest of France. Still, the size of these turquoise circles are very small, so we can say that wind power plants have limited power generation capacity.
Data preperation : I have converted the CSV file to the XSLX file. I have filtered null values in the dataset where applicable. Also, I have filtered country names and have selected only France on the map so I could solely focus on power plants, which is in France. Moreover, I have noticed that nuclear power plants are so important for France, and I have changed the color palette and assign red color to nuclear power plants because the red color is always pre-attentive for people.
My questions :
Is the choice of colour appropriate for primary fuel types in the symbol map and the buble chart?
Does my visual design make sense?
Do you have any suggestions to improve this design?
Thanks in advance.
Sources: Menyah, Kojo, and Yemane Wolde-Rufael. “Energy consumption, pollutant emissions and economic growth in South Africa.” Energy economics 32.6 (2010): 1374-1382.
Dataset link : http://datasets.wri.org/dataset/globalpowerplantdatabase![111|690x358]
</t>
  </si>
  <si>
    <t>color,  interpretation, improvement</t>
  </si>
  <si>
    <t>symbol map, packet bubble chart</t>
  </si>
  <si>
    <t>The color of this design explicitly matches the fuel tpyes and especially the red color can demonstrate the importance of nuclear resource.</t>
  </si>
  <si>
    <t>Your symbol map shows density of nuclear power plants very well and clearly.</t>
  </si>
  <si>
    <t>Packed Bubbles Chart Shows The Average Gwh 2014 For Countries</t>
  </si>
  <si>
    <t>Hello,
I study Computer Science at Swansea University which now I am in the 3rd Final Year Of Bsc. I chose the Data Visualisation Course and I have to Visualize data for global Plants. Below you will find one of my visualisations figure and I would appreciate if you add your comments, opinions.
Thanks in Advance.
Description Template:
Image:
Capture1
Capture1
1443×790 33.7 KB
Visual Design Type : Packed Bubbles
Name Of Tool: Tableau
Country: AUS,EGY,GHA,IND,RUS,USA,ZAF
Year: 2014
Visual Mappings:
colour: Colour is based on the Countries.
shape: shape is based on the Average Gwh 2014.
size: size is based on the Average Gwh 2014 For Each Country.
Unique Observation:
This visualisation figure shows the Average Gwh 2014 For The Countries.
e.g.: Russia has the highest Average Gwh in 2014 and ZAF
has the lowest Average Gwh in 2014.
Data Preparation: Convert the CSV File to XLSX File.
Source: http://datasets.wri.org/dataset/globalpowerplantdatabase
Question:
Does my visual design make sense?
Is my choice of colour map optimal?
Should I add more information for this specific Visualisation Figure?</t>
  </si>
  <si>
    <t>color, interpretation, improvement</t>
  </si>
  <si>
    <t>Hey there, if you are just trying to show the average production of each country I think the packed bubbles design is good enough although you could probably also used a heat map.</t>
  </si>
  <si>
    <t>I will agree with @KleanthisLiontis. The colour is a visual encoding that could be used to enhance the information which you convey in the chart (i.e. try to put something inside). Moreover, I would have used the country_long dimension for the labeling due to the “code names” could be misleading sometimes.</t>
  </si>
  <si>
    <t>Hello man,
The visual design type that you chose is really nice to visualise your data however I will suggest you to show the average for all the primary fuels in each country. It will be more understandable by anyone and also i will agree with @ThomasTasioulis to change the country to country_long. Also try to separate your data by using the size with the attribute that you want to show.</t>
  </si>
  <si>
    <t>Thanks a lot for the responses and your opinions guys I tried to improve the visualisation design as you mentioned me with all the related information
DataVisualisationPart1(Design2)PNG
DataVisualisationPart1(Design2)PNG
1450×761 63.7 KB</t>
  </si>
  <si>
    <t>Countries By
Their Most Numerous Fuel Type</t>
  </si>
  <si>
    <t>Hello,
I am a student at Swansea university who is studying computer science. For a data visualisation module I have been asked to produce some visualisations based on the Global Power Plant Database. The visualisation is shown below
Thank you for your time
Countries By Their Most Numerous Primary Fuel Type Of Power Plants
Countries By Their Most Numerous Primary Fuel Type Of Power Plants
2032×1352 457 KB
Details:
Visual Design Type: Map
Name Of Tool: Tableau
Country: Global
Year: All years in the database
Visual Mapping:
Colour: Indicates primary fuel type
X-Axis: Longitude
Y-Axis: Latitude
Observation: From this visualisation we can see each countries most numerous primary fuel type i.e the fuel type used by most of its plants.
Data Preparation:
The database was loaded into tableau as a csv file.
An index was calculated &amp; used to order countries by their most numerous primary fuel type.
The countries were then filtered to only include their most numerous fuel type.
Source: http://datasets.wri.org/dataset/globalpowerplantdatabase
Questions:
Does the visual design make sense?:
Is my choice of colour ideal?:
How can the visual design be improved?:
Are there any other types of visualisations that would be better for this purpose?:</t>
  </si>
  <si>
    <t>color, interpretation, improvement, DA</t>
  </si>
  <si>
    <t>map</t>
  </si>
  <si>
    <t>Yes the visual design makes sense, although it’s a bit hard to differentiate between the colours light blue and dark blue. I think the visual design could be improved by changing the colour scheme. Maybe a treemap could be good for this purpose as well.</t>
  </si>
  <si>
    <t>Renewable energy
generation and capacity of the years 2013 &amp; 2017</t>
  </si>
  <si>
    <t>Screenshot 2020-02-22 at 19.06.52
Screenshot 2020-02-22 at 19.06.52
1708×1090 32.1 KB
Visual Design Type: Bar chart
Name of Tool: Tableau
Country: All countries in the data set
Visual Mappings: Color (Primary_fuel), y-axis (capacity_mw, generation_gwh_2013,generation_gwh_2017), x-axis (primary_fuel)
Unique Observations: My observation is that from 2013 to 2017 the generation of renewable fuels has increased except in hydro. Also the capacity of geothermal and wind is less than their generation in 2017.
Data Preparation: I convert the file from .csv to .xlsx
Questions:
1)Does my visual design make sense?
2)How can my visual design be improved?</t>
  </si>
  <si>
    <t>bar chart</t>
  </si>
  <si>
    <r>
      <rPr>
        <rFont val="Arial"/>
        <color theme="1"/>
        <sz val="8.0"/>
      </rPr>
      <t xml:space="preserve">This design makes sense in terms of comparing between power generation in 2013 and in 2017, as well as comparing generation totals from different primary fuel sources.
However, it seems that while the unit for generation is gigawatt-hours, the unit used for capacity is megawatts. </t>
    </r>
    <r>
      <rPr>
        <rFont val="Arial"/>
        <b/>
        <color theme="1"/>
        <sz val="8.0"/>
      </rPr>
      <t>Since these are different units, this visualization does not currently aid direct comparison between generation and capacity</t>
    </r>
    <r>
      <rPr>
        <rFont val="Arial"/>
        <color rgb="FF000000"/>
        <sz val="8.0"/>
      </rPr>
      <t>. This could be improved by using separate visualizations for generation and capacity, or by converting between gigawatt-hours and megawatts. (although you might need to make assumptions about how much time a power plant spends running in this case)</t>
    </r>
  </si>
  <si>
    <t>Is my plot easy to understand what it is showing?</t>
  </si>
  <si>
    <t>GenerationPerStationPerSource
GenerationPerStationPerSource
1076×1181 34.6 KB
I’d like some help to understand whether or not my graph is easy to understand and whether there was anything I could do to make it any easier to read at a glance.
The graph is meant to show the average production of each power station per source.
Data is gathered from the global power plant database:
 datasets.wri.org
Global Power Plant Database - Data | World Resources Institute
The Global Power Plant Database is a comprehensive, open source database of power plants around the world. It centralizes power plant data to make it easier to navigate, compare and draw insights...
I have created another field to complete this plot, the average generation of each power source, Generation per Power Source.</t>
  </si>
  <si>
    <t>Looks very clear and easy to understand.</t>
  </si>
  <si>
    <t>Chart is easy to read. Distribution of power is not unexpected but would also be interesting to know the unit of power (kwh, Gwh?) and the sample size</t>
  </si>
  <si>
    <t>Looks clear and easy to understand, but be sure to read the assignment as it mentions a simple bar graph will not suffice.</t>
  </si>
  <si>
    <t>Packed Bubbles
visualization of global power production per country</t>
  </si>
  <si>
    <t>Screen Shot 2020-02-22 at 10.09.39 AM
Screen Shot 2020-02-22 at 10.09.39 AM
1010×1070 82.7 KB
dataset url 1
Visual Design Type:
Packed bubbles representing national power output totals.
Tool
Tableau Desktop
Visual Mappings:
Countries
Sum of power output in Mega watts
Observation:
Top countries:
USA,China,UK,Brazil,France,Germany,Spain,India,Canada
Questions:
1.Is this an effective representation for country power production, how can I improve it?
2.What would be an color scheme to use to show variation?</t>
  </si>
  <si>
    <t>It is hard to notice difference in circle size in visualisations, and the colours are similar also. There’s also missing labels for the circles that do not fit. I would suggest either during the data to show the largest output countries only, or choose a different visualisation, possibly a colour coded scatter graph, with fingered days to highest types again.
This is a good guide to read up on data visualisation that are good or bad in some situations.
#MakeoverMonday: Improving How We Visualize and Analyze Data, One Chart at a Time.</t>
  </si>
  <si>
    <t>Visualization
showing all the renewable source powerplants in india</t>
  </si>
  <si>
    <t>Hello,
I am a student at Swansea university who is studying computer science. For a data visualization module I have been asked to produce some visualizations based on the Global Power Plant Database. The visualization is shown below
Thank you for your time
visduide post
visduide post
1217×844 226 KB
Details:
Visual Design Type : Map
Name of Tool : Tableau
Country: India
Year: All years in the database
Visual Mapping:
Color: Indicates primary fuel type per power plant
X-axis: Longitude
Y-axis: Latitude
Observation: From this visualization we can see the most common type of renewable fuel source used by India to generate its electricity.
Data Preparation:
The database was loaded into tableau as a csv file.
I filtered out the the rest of countries in order to compile all of India powerplants data
I then filtered out all the non-renewable energy powerplants data
Source: http://datasets.wri.org/dataset/globalpowerplantdatabase 1
Questions:
Does the visual design make sense?:
How can the visual design be improved?:
Is my choice of color ideal?:
Are there any other types of visualizations that would be better for this purpose?:</t>
  </si>
  <si>
    <t>color,  interpretation, improvement, DA</t>
  </si>
  <si>
    <t>The visual design makes sense and clearly gets across what you’re trying to show. I don’t think it can be improved much further except for maybe changing the colour of nuclear and wind as they can look pretty similar looking at those 2 marks at the bottom of India. Other than that the colours are very distinguishable from each other and the dark map really makes the colours stand out.</t>
  </si>
  <si>
    <t>Multi-country
power plant companies</t>
  </si>
  <si>
    <t>CommonOwners
CommonOwners
2052×1722 527 KB
Visual Design Type: Digital Map
Name of Tool: Tableau
Country: European countries
Year: All years
Visual Mappings:
In this visualisation, the longitude and latitude of the power plants are used to draw points on the map. Colour is used to identify the owner of the power plants. I found that a black background helped me differentiate the colours more easily than a white background.
Unique Observation:
This visualisation allows the viewer to spot power plants that are owned by companies which have power plants in more than one country. For example, the company E.On has powerplants throughout the UK, but also in the Netherlands and Germany. Another example is Vattenfall, who have powerplants in the UK, Netherlands, Sweden and Denmark.
Data Preparation:
Microsoft Access was used in conjunction with SQL to query the data to find owners with powerplants in at least two countries. All powerplants that are owned by these owners are then visualised. Some of the data was also modified such as the owner name ‘100% Vattenfall’, which was replaced with ‘Vattenfall’.
Dataset: http://datasets.wri.org/dataset/globalpowerplantdatabase
Questions:
Is it easy to identify countries that a company has a power plant in?
Is a digital map appropriate to present this information?
Are there too many or too few data points?
Thanks!</t>
  </si>
  <si>
    <t>Hi, fellow student here!
It is a great visualization, I like the black background.
A digital map is certainly a great way to visualize these information.
The only downside for this graph is the amount of information present, place like France is clear since there is only one owner, but place like UK and Italy is messy since there is multiple owners. Filtering might solve this problem for you.</t>
  </si>
  <si>
    <t>As the post above me said, it is easy to identify countries that companies have a power plant in if there are only a few different companies in that country, e.g. Sweden, however it is more difficult with a country such as the UK where there are many different companies. I think this is due to how similar some of the colours are e.g. OPDE looks similar to Solaer.
A digital map is a good choice for this data as it shows you the location that the company has power plants in.
I think theres too many data points for the number of colours you have chosen, you could use multiple maps for the owners to help split the data up, for example 8 owners per map. This would also allow you to use colourblind friendly colours which might be difficult with your current map.</t>
  </si>
  <si>
    <t>Comparison of
renewable/non-renewable power sources between countries</t>
  </si>
  <si>
    <t>Guideline
Visual Design Type: Bubble Chart
Name of Tool: Tableau
Visual Mappings:
colour: red for unrenewable fuel source and green for renewable.
size: estimated power generated for a particular country.
label: country name.
Unique Observation: Most of the worlds energy comes from unrenewable fuel sources.
Data Preparation: Data is grouped by fuel type into renewable and unrenewable categories.
Source: http://datasets.wri.org/dataset/globalpowerplantdatabase
Question:
Does my visualisation make sense? Is the meaning of the size clear? Is there a better way of presenting a comparison of renewable/non-renewable power sources between countries?</t>
  </si>
  <si>
    <t>size, improvement, interpretation</t>
  </si>
  <si>
    <r>
      <rPr>
        <rFont val="Arial"/>
        <color theme="1"/>
        <sz val="8.0"/>
      </rPr>
      <t>Hi,
The graph explains what you are trying to show quite nicely, with China dominating the market for renewable and non-renewable.
However, we are inherently bad at comparing circles.</t>
    </r>
    <r>
      <rPr>
        <rFont val="Arial"/>
        <b/>
        <color theme="1"/>
        <sz val="8.0"/>
      </rPr>
      <t xml:space="preserve"> Maybe the circles can be ordered in size e.g. in a spiral?</t>
    </r>
    <r>
      <rPr>
        <rFont val="Arial"/>
        <color rgb="FF000000"/>
        <sz val="8.0"/>
      </rPr>
      <t xml:space="preserve">
Also it is understandable that China generates the most since it is such a big country, maybe you could show the data per capita rather than raw value. This can give a more fair comparison between countries.</t>
    </r>
  </si>
  <si>
    <t>Treemap
displaying Numbers of Renewable and Non-Renewable Power Plants</t>
  </si>
  <si>
    <t xml:space="preserve">Hi everyone! With this visualization, I intended to show how many plants use a renewable primary fuel type rather than a non-renewable one. I have attached the treemap itself below, and my questions follow.
treemap
treemap
1363×736 42.7 KB
Visual Design Type: Treemap
Name of Tool: Tableau
Country: All Countries
Year: 2019 (The release date of the data set)
Visual Mappings: Colour is mapped to renewability and specific primary fuel type, size is mapped to the number of power plants, and text labels are also mapped to specific primary fuel type.
Unique Observations: There are more renewable power plants than non renewable ones. The most commonly used primary fuel type is Hydro, and there are more Hydro plants than Gas and Coal plants combined. The most commonly used non renewable primary fuel type is Gas.
Data Preparation: Adding a “Renewability” column to the data set based directly on
Source: Global Power Plant Database: http://datasets.wri.org/dataset/globalpowerplantdatabase
Questions:
Could my choice of colours be improved?
Could I improve the formatting of the legend such that it still shows all the specific information that the treemap itself does not?
Are there any other ways I could improve this visualization of the data?
Any and all feedback is appreciated. Thank you!
</t>
  </si>
  <si>
    <t xml:space="preserve">color, improvement, legend, </t>
  </si>
  <si>
    <t>Bullet Graph to
show the use of Unrenewable Energy before and after the Paris Agreement</t>
  </si>
  <si>
    <t>Hi, I’m currently studying Data Visualisation at Swansea University and have produced a representation of the Global Power Plant Database data set, this bullet graph shows the use of unrenewable energy sources, globally, before and after the Paris Agreement in 2016
Image:
pasted image 0
pasted image 0
828×167 5.46 KB
Visual Design Type: Bullet Graph
Name of Tool: Tableau Desktop
Country: All
Year: 2015 and 2017
Visual Mapping: The black bars on the bullet graph depict the amount of gwh produced in 2017 from each fuel source whereas the blue bars depict the amount of gwh produced in 2015 by the same fuel sources.
X Axis: Generation of GWH in 2015
Y Axis: Primary Fuel
Observation: From the bullet graph we can see that overall since the Paris Agreement, the amount of power generated by the main unrenewable resources such as fossil fuels like coal, gas etc have on average decreased, with the exception of oil which has seen a slight increase in it’s use to generate power.
**Source: ** http://datasets.wri.org/dataset/globalpowerplantdatabase
Questions:
Does the visualisation depict the data clearly and efficiently?
If you were to visualise this data, what technique would you use?
Any overall improvements to the bullet chart?
Thank you</t>
  </si>
  <si>
    <t>interpretation, improvement, DA</t>
  </si>
  <si>
    <t>bullet graph</t>
  </si>
  <si>
    <t>Encoding
attributes to both hue and saturation</t>
  </si>
  <si>
    <t>Question:
I’m working on a visualisation involving a choropleth map of the world, and I’m starting to doubt my use of visual encodings; specifically the hue and saturation of the countries.
Currently, I am encoding a categorical attribute to the hue of the countries, as it seems to be the best channel for categorical attributes given the context of a map.
Additionally, I am encoding a quantity for each country to its saturation, binned such that there are five possible saturation values which encompass the quantity’s range along a logarithmic scale. A higher quantity makes the country’s hue more saturated:
visualization (1)
visualization (1)
1869×1093 335 KB
Vis generated with Altair 2.
My issue is with the user’s ability to compare the quantitative values between countries, and especially those of different categories, as it seems to be difficult to determine saturation despite using a perceptually uniform colour set.
I’ve looked at some literature on the matter, and Ward, Grinstein, &amp; Keim state that the combination of saturation and hue for encoding can only really provide a capacity of ~13 discrete values, where my visualisation incorporates 7 (hue) x 5 (saturation) = 30 values. Additionally, Munzner’s channel rankings for ordered attributes summarises that colour saturation is perceived fairly weakly.
I’m finding it difficult to choose a different encoding for the quantity, as others appear unsuited for use on a map (position, length, tilt, area). How could I improve this this and make comparisons easier? Should I change it at all?!
Hopefully someone can give me a different perspective on the issue. Thanks for reading!
[Ward, Grinstein, &amp; Keim/Halsey &amp; Chapanis] - Ward, Grinstein, Keim. (2015). Interactive Data Visualization: Foundations, Techniques, and Applications [p. 129]
[Munzner] - Munzner, T. (2015). Visualization Analysis and Design [pp. 102-103]</t>
  </si>
  <si>
    <t>I think breaking down the information with 2 maps will resolve the issue</t>
  </si>
  <si>
    <t>Does this power
plant visualisation convey too much information?</t>
  </si>
  <si>
    <t>Hello all. I have created a visualization using the below referenced dataset. It shows the distribution of power plants across Norway and Sweden and the estimated generation for each fuel type.
Image:
SwedenLayout
SwedenLayout
2000×1600 888 KB
My question: Does this visualization convey too much information by combining the map and bar charts? If so, how can it be altered?
Visual Design Type : Map + Barcharts
Name of Tool : Tableau
Country : Sweden, Norway
Source : http://datasets.wri.org/dataset/globalpowerplantdatabase 1
Reference: Nordic Energy Research. 10 Insights into the Nordic energy system. 2018.06.14.
 nordicenergy.org
10 Insights into the Nordic energy system – Nordic Energy Research
10 key facts about the Nordic energy system, and what makes it unique.  
Year : 2013-2017 (Estimated)
Visual Mappings :
Map:
X-Axis, Y- Axis : Longitude , Latitude
Mark : Circle
Size: Sum (Estimated_generation_GWh)
Colour : Primary Fuel (Automatic Colour Palette)
Barcharts:
X-Axis, Y- Axis : primary_fuel , Sum(Estimated Generation)
Mark : Bar
Size: Sum (Estimated_generation_GWh)
Colour : Primary Fuel (using Automatic Colour Palette)
Filters: Country: Sweden, Norway
Unique Observation :
Sweden Generates the same amount of output (Around 64,000 GWh ) from It’s 3 nuclear plants to its approx. 100 Hydro plants (Around 63,000 GWh).
Norway generates nearly all of it’s power from hydro plants.
Data Preparation :
Aggregation of estimated generation GWh.
Filtering latitude range (-179.1338 to 177.4995)
Filtering latitude range (-34.227 to 71.292)
Thank you in advance.</t>
  </si>
  <si>
    <t>size, improvement</t>
  </si>
  <si>
    <r>
      <rPr>
        <rFont val="Arial"/>
        <color theme="1"/>
        <sz val="8.0"/>
      </rPr>
      <t xml:space="preserve">Overall this visualisation is very effective and it looks very nice. </t>
    </r>
    <r>
      <rPr>
        <rFont val="Arial"/>
        <b/>
        <color theme="1"/>
        <sz val="8.0"/>
      </rPr>
      <t xml:space="preserve">However, it might be worth considering Shneiderman’s Mantra of ‘Overview first, zoom and filter, then details-on-demand’. </t>
    </r>
    <r>
      <rPr>
        <rFont val="Arial"/>
        <color rgb="FF000000"/>
        <sz val="8.0"/>
      </rPr>
      <t>This could be achieved by removing the bar charts and putting their information within a tool top, or have the information pop up when the user has requested.
However, this is a very effective visualisation and it looks very nice. Well done!</t>
    </r>
  </si>
  <si>
    <r>
      <rPr>
        <rFont val="Arial"/>
        <color theme="1"/>
        <sz val="8.0"/>
      </rPr>
      <t>Hi,
This is a great portrayal of a unique area of the world i have seen so far throughout this data set posts.
I feel this could benefit from being interactive as stated by Andy. B</t>
    </r>
    <r>
      <rPr>
        <rFont val="Arial"/>
        <b/>
        <color theme="1"/>
        <sz val="8.0"/>
      </rPr>
      <t>ut as this is an image based visualisation i would suggest combining both bar charts into a single side-by-side bar chart. Labeling the country alongside the fuel type. It could even be possible to remove the fuel type label on the side-by-side bar chart as the colour coded legend already portrays this information.</t>
    </r>
    <r>
      <rPr>
        <rFont val="Arial"/>
        <color rgb="FF000000"/>
        <sz val="8.0"/>
      </rPr>
      <t xml:space="preserve"> The legends for circle size and colour of fuel type could then be placed where the removed 2nd bar chart was, removing the need for white space on the right hand side of the image.
Hopefully this helps.
Thanks</t>
    </r>
  </si>
  <si>
    <t>2013/2017
Estimated Primary Fuel Generation Gwh Comparison</t>
  </si>
  <si>
    <t>2013-2017 Estimated Primary Fuel Generation Gwh Comparison
2013-2017 Estimated Primary Fuel Generation Gwh Comparison
936×763 38.5 KB
Visual Design Type: Packed Bubbles
Name of Tool: Tableau
Country: All countries in the Data set
Year: 2013 and 2017
Visual Mappings: Primary Fuel and % of Total Generation Gwh 2013 and 2017 respectively.
Colour shows details about Primary Fuel.
Size shows % of Total Generation Gwh 2013 and 2017 respectively.
The marks are labelled by Primary Fuel and % of Total Generation Gwh 2013 and 2017 respectively.
The data is filtered on the sum of Generation Gwh 2013 and 2017 respectively (non-null values only)
The view is filtered on Primary Fuel, which keeps 8 of 15 members.
Percents are based on the whole table for each year of 2013 and 2017.
Unique Observation:
Coal power is holding steady in usage.
Hydropower is becoming less frequently used as more wind power is generated.
The highest change in use is solar power, which has increased over 5 times its value from 2013 to 2017. Although this is still only 1% of the whole power usage.
While gas usage increased, Nuclear decreased by a similar amount.
Dataset Source: Global Power Plant Dataset
Data Preparation:
2 separate sheets for displaying separate packed bubble information, 2013 and 2017.
1 separate sheet for displaying the table of primary fuel figures.
1 dashboard to arrange all 3 sheets.
Primary fuel filter to show only top 8 using Total Generation Gwh.
Total Generation Gwh filter to filter out null values.
Change Total Generation Gwh output to percentage using analysis menu.
Questions:
Is the change in fuel usage clear and concise from the visualisation alone?
Is there a better way to show smaller circle percentages without the use of a table?
Packed circles were chosen, but is there a better visualisation to display this type of data comparison?
Any other suggestions?
Thanks for your time!</t>
  </si>
  <si>
    <t>Colours used here are good, can tell easily which fuel type is what, however due to small changes its really difficult to notice from the size of the bubbles alone making it feel you could have perhaps displayed this better with another visualisation.</t>
  </si>
  <si>
    <t>Hey, this a nice visualization overall and it conveys clearly the selected task. My only observation is that some information is being repeated such as the percentages. As the other user mentioned, it is probably efficient to display it differently such as a heat map where all the percentages can be visible on the graph. Best of luck!</t>
  </si>
  <si>
    <t>Number of power
plants in Middle Eastern Countries</t>
  </si>
  <si>
    <t>Hi!
For data visualization coursework at Swansea University, I am required to create different visualization designs for the global power plant database. The image is for visualizing the number of power plants in the middle east.
Image
Screen Shot 2020-02-19 at 9.52.02 PM
Screen Shot 2020-02-19 at 9.52.02 PM
2126×1160 447 KB
Reference: https://www.spglobal.com/platts/en/products-services/electric-power/world-electric-power-plants-database 1
Source: http://datasets.wri.org/dataset/globalpowerplantdatabase 1
Visual Design Type: Symbol Map
Countries included: Cyprus, Lebanon, Iran, Iraq, Jordan, Syria, Israel, Bahrain, Oman, Qatar, Yemen, United Arab Emirates, Saudia Arabia, Egypt, Kuwait, Turkey
Visual Mappings:
X-axis: AVG(longitude)
Y-axs: AVG(latitude)
Detail: county name(country long)
Colour: country name(country long)
labels:number of power plant(number of records) and country name
Size:sum(number of records)
Data preparation: I used the filter to visulaize the information related to Middle east countries.
Unique observation: The number of power plants is the highest in Iran, Turkey and Saudia Arabia respectively. While Cyprus has the least number of power plants.
Does my visualization show the trends clearly? What can I improve to have better visualisation and unique observation?
Thank you in advance for any responses to this post and I’m looking forward to reading your feedback!</t>
  </si>
  <si>
    <t>Overall, I feel that this is an effective visualisation. It provides the reader with the information in an easy to understand format. An alternative might be to more colour in the countries by using a map, rather than a symbol map, to demonstrate the values by using different colour contrast.
However, over all good job, well done!</t>
  </si>
  <si>
    <r>
      <rPr>
        <rFont val="Arial"/>
        <color theme="1"/>
        <sz val="8.0"/>
      </rPr>
      <t>The visual design shows a clear distribution of the number of power plants in each country with in the middle east. The colour usage it effective since you try to segregate each country. The exact number of power plants is obvious with in the countries’ name. You can also visualise this information using bar chart as a simple visualisation,</t>
    </r>
    <r>
      <rPr>
        <rFont val="Arial"/>
        <b/>
        <color theme="1"/>
        <sz val="8.0"/>
      </rPr>
      <t xml:space="preserve"> but the usage of a map is more effective and can be easily understood with locating each country.</t>
    </r>
    <r>
      <rPr>
        <rFont val="Arial"/>
        <color rgb="FF000000"/>
        <sz val="8.0"/>
      </rPr>
      <t xml:space="preserve"> Good Job!</t>
    </r>
  </si>
  <si>
    <r>
      <rPr>
        <rFont val="Arial"/>
        <color theme="1"/>
        <sz val="8.0"/>
      </rPr>
      <t xml:space="preserve">Hi,
This is a great visualisation, it does fall down when only a single dot is being down for large areas of land.
</t>
    </r>
    <r>
      <rPr>
        <rFont val="Arial"/>
        <b/>
        <color theme="1"/>
        <sz val="8.0"/>
      </rPr>
      <t>Maybe you could change the country areas into a heat map style weighting. Colouring the country region with the great map intensity rather than the grid fashion of a normal best map. Add mentioned by an earlier post</t>
    </r>
  </si>
  <si>
    <t>Number of Power
Plants in Europe countries</t>
  </si>
  <si>
    <t>Guideline: Hello! As a part of my coursework, I am producing visualizations of power plants data. I am using open source power plant data set. This is one of visualizations I made. I would like to get some feedback how good is this visualization, and possible ways to improve it.
Source: http://datasets.wri.org/dataset/globalpowerplantdatabase
Image
№PP in EU
№PP in EU
2154×1378 172 KB
Visual design type
Map with coloured countries; colour density depends on the number power plants
Name of tool
Tableau Desktop 2019.4
Country, year
Denmark, Norway, Sweden, Finland, Estonia, Latvia, Lithuania, Belarus, Ukraine, Ireland, United Kingdom, Portugal, Spain, France, Germany, Italy, Switzerland, Poland, Czech Republic, Slovakia, Slovenia, Hungary, Moldova, Romania, Croatia, Bosnia and Herzegovina, Serbia, Bulgaria, Macedonia, Albania, Greece, Netherlands, Belgium, Austria, Luxembourg, Kosovo, Montenegro, Cape Verde. Year: 2017
Visual mappings
Map based on longitude and latitude. Colour highlights the countries; colour saturation depends on the number of power plants in particular country. The numbers on each country shows the number of power plants located there.
Unique observation
This visualization shows the amount of power plants in European countries. Top 3 countries with most power plants are – United Kingdom, France and Germany. Other countries have relatively small number of power plants. In Eastern part of Europe, number of Power Plants is relatively small compared to the Western part of Europe. Somewhere the difference in number of power plants reaches 10-15 times less power plants.
Data preparation
To produce this visualization, no data preparation is needed.
Question:
Does my visualization makes sense?
How my visualization can be improved?
Are there any other types of visual layouts that would be better for this challenge?
In advance, thank you!</t>
  </si>
  <si>
    <t>Does my visualization makes sense?
Your visualisation does make sense
How my visualization can be improved?
Could be improved by creating steps in the colour scheme to differentiate the lower level power plant countries (7 maximum steps)
Are there any other types of visual layouts that would be better for this challenge?
This is a great visualisation for the type of data. If there were fewer countries to calculate a line graph or bar graph might show the information more precisely and ordered, if that is required.</t>
  </si>
  <si>
    <t>Electricity
Generated From Each Fuel Source</t>
  </si>
  <si>
    <t>Hi,
I’m a student at Swansea University and one of my assignments is to create visualisations for the Power Plant data set linked at the source section below.
One of my visualisations shows the total electricity generated from each fuel source.
Please answer the questions provided at the end if you can. This will be much appreciated.
Thanks!
Image:
Electricity Generated From Each Fuel Source (TreeMap)
Electricity Generated From Each Fuel Source (TreeMap)
1382×820 45.4 KB
Reference: https://www.spglobal.com/platts/en/products-services/electric-power/world-electric-power-plants-database 3
Source: http://datasets.wri.org/dataset/globalpowerplantdatabase 2
Visual Design Type: Tree Map
Name of Tool: Tableau
Country: All (in the data set)
Year: 2013 – 2017
Visual Mappings:
Colour: Categorical. Based on the fuel source.
Mark: Square/ Rectangle
Size: Total electricity generated
Data Preparation:
For the columns ‘generation_gwh_2013’ to ‘generation_gwh_2017’, any missing values are set to 0 and any negative values are set to positive.
Perform a GroupBy on ‘primary_fuel’, with a Sum aggregation on columns ‘generation_gwh_2013’ to ‘generation_gwh_2017’. This will show the electricity generated for each fuel source between 2013 – 2017.
Added a new column called ‘Total_Generation’ which is the electricity generated between 2013 – 2017 added together. This is done for each fuel source.
Unique Observations:
Majority of the electricity has been generated by using non-renewable energy.
Coal has generated the most electricity.
Storage has generated the least electricity.
Wave and Tidal has generated no electricity
Coal has generated more electricity than Nuclear fuels and the lesser fuels combined.
Nuclear has generated more electricity than Hydro fuels and the lesser fuels combined.
Wind has generated more electricity than Waste fuels and the lesser fuels combined.
Questions:
Can you tell the fuel types apart based on their colour (even the non-labelled ones)?
The fuels are ordered largest to smallest of their electricity generation on the legend. Does this help identify the fuels on the tree map better?
Any improvements that can be made on the visualisation?
If needed, you can provide any comments relating outside of the questions.</t>
  </si>
  <si>
    <t>interpretation, color, improvement, legend</t>
  </si>
  <si>
    <r>
      <rPr>
        <rFont val="Arial"/>
        <color theme="1"/>
        <sz val="8.0"/>
      </rPr>
      <t xml:space="preserve">Overall, the readability of the visualisation is very clear. Identifying the different fuel types is easy and intuitive, the order does indeed help.
</t>
    </r>
    <r>
      <rPr>
        <rFont val="Arial"/>
        <b/>
        <color theme="1"/>
        <sz val="8.0"/>
      </rPr>
      <t>The only criticism I could have is that it is a treemap that dos not have a hierarchy. Essentially it uses area to display data that might be more readable on a bar chart, since comparing lengths in easier and more accurate than comparing area.</t>
    </r>
    <r>
      <rPr>
        <rFont val="Arial"/>
        <color rgb="FF000000"/>
        <sz val="8.0"/>
      </rPr>
      <t xml:space="preserve">
Hope this feedback was useful!</t>
    </r>
  </si>
  <si>
    <r>
      <rPr>
        <rFont val="Arial"/>
        <color theme="1"/>
        <sz val="8.0"/>
      </rPr>
      <t xml:space="preserve">Hello William,
I will try to answer your questions to the best of my abilities.
The colours are so distinct that is easy to tell each fuel type apart. Although it would be nice to have a each fuel type linked with a colour most relevant to it, with the amount of variables it would be quite difficult to avoid clashes (e.g. Hydro with Waves and Tidal).
As the key is in order of the most electricity generated to the least, it did help me identify where the unlabeled fuel types should be so there’s nothing to worry about there.
</t>
    </r>
    <r>
      <rPr>
        <rFont val="Arial"/>
        <b/>
        <color theme="1"/>
        <sz val="8.0"/>
      </rPr>
      <t xml:space="preserve">
For your improvements I agree with Manol, with a treemap it would be better if there is a hierarchy.</t>
    </r>
    <r>
      <rPr>
        <rFont val="Arial"/>
        <color rgb="FF000000"/>
        <sz val="8.0"/>
      </rPr>
      <t xml:space="preserve">
In general I think your visualization properly conveys the information you want without confusion.
I hope this has been useful!</t>
    </r>
  </si>
  <si>
    <t>Power Generation
in China</t>
  </si>
  <si>
    <t>Hi everyone,
Hope you are having a good day. I am another Swansea University student trying to create a map which shows all the power plants in China based on their primary fuels. There are two images, both having the same visualisation, just different in colours. Each colour in the map defines different primary fuels. The size of the circles denote the energy generated by each power plant (i.e. the larger the circle, the more energy produced).
Image:
Picture1
Picture1
940×406 116 KB
 Picture4
Picture4
940×398 197 KB
Visual Design Type: Symbol Maps
Name of Tool: Tableau
Country: China
Year: 2014
Visual Mappings:
X Axis: Latitude
Y Axis: Longitude
Colour: Primary Fuel Type
Shape: Circle
Size: Estimated Annual Electricity Generation in Gigawatt-Hours for the Year 2014
Unique Observation: From the symbol map above, we can see that the East part of China has more power plants than the West part of China. We can also see that most of the primary fuel types are coal and hydro. The largest electricity generation power plant is hydro.
Data Preparation: The dataset is filtered so that it does not include any null values. It is then filtered out all countries except China.
Source: http://datasets.wri.org/dataset/globalpowerplantdatabase
Questions:
Does the visual design make sense?
Is the choice of colour appropriate?
Is there any suggestions that I can further improve on my data visualisation?
Thank you for reading and your suggestions are much appreciated! :smiley:</t>
  </si>
  <si>
    <t>Hi, visualisation is good for one map. I would most likely use a different visualisation as a second image, such as a table or bar graph with the amount of power stations per type or generated output per fuel type.</t>
  </si>
  <si>
    <r>
      <rPr>
        <rFont val="Arial"/>
        <color theme="1"/>
        <sz val="8.0"/>
      </rPr>
      <t>Hi,
The visualisation is nice and easy to understand at first glance.
I prefer the lighter colours however coal and hydro seem to populate most of the map but</t>
    </r>
    <r>
      <rPr>
        <rFont val="Arial"/>
        <b/>
        <color theme="1"/>
        <sz val="8.0"/>
      </rPr>
      <t xml:space="preserve"> they both have similar shade of blue</t>
    </r>
    <r>
      <rPr>
        <rFont val="Arial"/>
        <color rgb="FF000000"/>
        <sz val="8.0"/>
      </rPr>
      <t>. Maybe its best to change the colours of these two.
Also, you could just show China rather than including the rest of the world and have the same information being shown. Maye even show the different provinces of China as well.</t>
    </r>
  </si>
  <si>
    <t>Hi, the visualization overall does make sense. Compared to choropleth maps, the proportional symbol map that you used are much better for showing the power plants of different locations across China and sizing the energy generated respectively by radius. Regarding the colours, using a brighter colour for coal would be better to show the high volume of coal power plants in China compared to a dimmer colour (which will easily blend into the black background). Some opportunities for enhancement would be to show the China provinces on the map and that would be more insightful. Overall, it is a great work and is easy to grasp with appropriate data representation.</t>
  </si>
  <si>
    <t>Distribution of
power plants across the globe</t>
  </si>
  <si>
    <t>Image
Sheet 3
Sheet 3
1517×849 211 KB
Name of tool : Tableau Student Edition
Country:All countries within the data set
Year : 2017
Visual Design Type : Map
X-Axis, Y-Axis : Latittude, Longtitude
Mark : Circle
Colour : Primary Fuel(Colorblind encoded)
Source: http://datasets.wri.org/dataset/globalpowerplantdatabase
Unique Observations : Countries around Europe seem to have the largest concentration of power plants that use renewable resources.
Solar and hydro powerplants are usually found close to powerplants of the same type.
First world countries have a larger concentration of powerplants.
Powerplants are often found clustered together.
Question:
**I created this visualization with the intent of getting a general feel of the spread of the types of powerplants across the globe. Is there a better visual layout or design I could have used to visualize the information more effectively, or perhaps more information could be convey with certain details on command? I feel like the conclusions that could be drawn from the image is lackluster at best. **</t>
  </si>
  <si>
    <t>DA</t>
  </si>
  <si>
    <r>
      <rPr>
        <rFont val="Arial"/>
        <color theme="1"/>
        <sz val="8.0"/>
      </rPr>
      <t xml:space="preserve">Hi, I would say this is a good starting point for a map visualisation as it does show the general spread of power plants across the globe, however:
It’s a bit hard to tell apart different power plant types globally when zoomed out (the fact that there are a few similar shades of colours used for different primary fuels contributes to this), maybe playing with the colour scheme and using an additional visualisation to the side of the existent one showing the total numbers of power plants per primary fuel type, in the form of a chart, can give more perspective.
</t>
    </r>
    <r>
      <rPr>
        <rFont val="Arial"/>
        <b/>
        <color theme="1"/>
        <sz val="8.0"/>
      </rPr>
      <t xml:space="preserve">
As another suggestion, you could also incorporate a visualisation portraying estimated power generation at global level for each primary fuel type to include more information, perhaps setting this measure to affect the size of the circles.</t>
    </r>
  </si>
  <si>
    <t>Distribution and
power generation of power plants around France</t>
  </si>
  <si>
    <t>image
image
986×784 184 KB
Visual Design Type : Symbol Map
Name of Tool: Tableau
Country: France
Year: 2014
Visual Mappings:
Colour: primary_fuel
Filter: country_long: France
Size: SUM(estimated_generation_gwh)
Detail: name
X Axis: AVG(longitude)
Y Axis: AVG(latitude)
Unique Observation: From this visualisation you can see how much of the country’s power generation comes from nuclear power plants. Another observation is that the majority of the solar generation occurs in the south and most of the wind generation occurs in the north of the country. Lastly, you can see how the main source of power comes from non-renewable power sources.
Data Preparation: The country_long field was filtered to only look at data in ‘France’. Additionally, I created two sets, one for renewable sources of energy and one for non-renewable sources.
Source : http://datasets.wri.org/dataset/globalpowerplantdatabase
Questions: Is it easy to see that most of France’s power generation comes from nuclear energy? Is the colour map chosen useful in identifying the fuel type used?
Thank you.</t>
  </si>
  <si>
    <t>Hi @joepacker99,
Those are some interesting observations you’ve made from the visualisation! Now to answer your questions…
Firstly, yes, the larger green circles plotted on the map combined with the bubble diagram underneath make it clear that most of France’s energy generation comes from nuclear.
Secondly, the colours chosen are mostly representative of the fuel type and therefore quite intuitive (e.g. grey for coal and yellow for solar). Perhaps a blue or grey would have been more appropriate for wind than orange, but I understand that those colours have been used elsewhere and reusing them may cause more confusion. Maybe consider using white?
Hope this helps :slight_smile:
Ben</t>
  </si>
  <si>
    <t>Tree Map for the
amount of power plants across the globe</t>
  </si>
  <si>
    <r>
      <rPr>
        <rFont val="Arial"/>
        <color theme="1"/>
        <sz val="8.0"/>
      </rPr>
      <t xml:space="preserve">Hi,
I have created a Treemap representing the amount of power plants across the globle, and the amount of capacity for each fuel type. I am new to creating treemaps so if there is anyone can give me some advice on this visualisation that would be great.
Thanks!
Image :
Fuel Type and Country Capacity Treemap
Fuel Type and Country Capacity Treemap
1315×820 63.7 KB
Source : http://datasets.wri.org/dataset/globalpowerplantdatabase 1
Visual Design Type : Tree Map
Name of Tool : Tableau
Country : USA, China, UK, France, Canada, Brazil, Germany, Spain, India, Russia
Year : All available dates
Visual Mappings :
Colour : Capacity(mw). Based on the amount of capacity.
Mark : Square/ Rectangle
Size : Total number of power plant with specific fuel type,
Data Preparation:
Filters out countries with low amount of power plants.
Calculate the sum of the capacity of the power plants.
Unique Observations :
United States of America has the most amount of power plant in the world.
Coal power plants in China has the most electricity capacity in the world.
In the United States of America, the most electricity capacity fuel type is Gas.
Although China has almost the same amount of Coal and Hydro power plants, Coal power plants has a much higher capacity comparing to Hydro power plants
Questions :
</t>
    </r>
    <r>
      <rPr>
        <rFont val="Arial"/>
        <b/>
        <color theme="1"/>
        <sz val="8.0"/>
      </rPr>
      <t>I have tested out a few different colour and Red gives the best visual result in my opinion, however I think this is not the most optimal colour. Is there a recommanded colour of choice?
Should I use the generated electricity instead of capacity for this treemap?</t>
    </r>
    <r>
      <rPr>
        <rFont val="Arial"/>
        <color rgb="FF000000"/>
        <sz val="8.0"/>
      </rPr>
      <t xml:space="preserve">
Is this visualisation clear or is there any advice that I should further improve my treemap for a better visualisation?</t>
    </r>
  </si>
  <si>
    <r>
      <rPr>
        <rFont val="Arial"/>
        <color theme="1"/>
        <sz val="8.0"/>
      </rPr>
      <t xml:space="preserve">have tested out a few different colour and Red gives the best visual result in my opinion, however I think this is not the most optimal colour. Is there a recommanded colour of choice?
</t>
    </r>
    <r>
      <rPr>
        <rFont val="Arial"/>
        <b/>
        <color theme="1"/>
        <sz val="8.0"/>
      </rPr>
      <t>I would most likely check the colour palette tableau 10 to batch colour blind standards (if this is available on your legend)</t>
    </r>
    <r>
      <rPr>
        <rFont val="Arial"/>
        <color rgb="FF000000"/>
        <sz val="8.0"/>
      </rPr>
      <t xml:space="preserve">
Should I use the generated electricity instead of capacity for this treemap?
This would depend on what you would like to be shown
Is this visualisation clear or is there any advice that I should further improve my treemap for a better visualisation?
</t>
    </r>
    <r>
      <rPr>
        <rFont val="Arial"/>
        <b/>
        <color theme="1"/>
        <sz val="8.0"/>
      </rPr>
      <t>You have a scale of numbers for measure, but you do not display the measure in the tree grid, i would add a label for per plant capacity to the information in the tree blocks also. If you do this you can further improve by labelling the measure as capacity (in marks, use the label button to type out the name, e.g. capacity: )</t>
    </r>
  </si>
  <si>
    <t>US Power Plant
Plot and Statistics</t>
  </si>
  <si>
    <t>Hi everyone. I’ve made a visualization showing the distribution of power plants in the United States as well as how many are there for each fuel type and how much energy they are estimated to generate.
Image:
image
image
1550×861 165 KB
Visual Design Type: Map + Pie Chart + Bar Chart
Name of tool: Tableau Student Edition
Year: 2017
Data Preprocessing: Country Long (filtered: United States of America)
Visual Mappings:
Map:
X-Axis, Y-Axis: Latittude, Longtitude
Mark: Circle
Size: Sum(Estimated_generation_GWh)
Colour: Primary Fuel
Pie Chart:
Angle: CNT(Primary Fuel Type)
Labels: CNT(Primary Fuel Type), Calculated Percentage for each fuel type
Colour: Primary Fuel Type
Bar Chart:
X-Axis, Y-Axis: Primary Fuel, % of Estimated Total Generation GWh
Labels: Percentage of the Total Generated Energy in 2017 in GWh
Colour: Primary Fuel
Source: http://datasets.wri.org/dataset/globalpowerplantdatabase
Unique Observations:
Distribution of power plants: The majority of the power plants seem to be located along the coasts with there being considerably less in the central northern part of the country. The are around Chicago is also densely built.
Renewables vs Non-Renewables: While power plants using renewable energy sources account for 55 percent of all power plants they seem to not be generating much of the total energy. In fact they only generate approximately 14% of the total energy. The rest of the energy is generated by non renewable sources.
A few plants generate most of the energy: 25% of all power plants generate approximately 86% of the energy in the United States. Especially interesting are the coal and nuclear plants where 4.76% percent of the plants generate 50 percent of the total energy of the country.
Questions:
Does this visualisation feel overwhelming for the viewer or does it have suitable level of complexity?
What else can be included to provide a more complete analysis of the power plant network?
Thank you for reading. I appreciate the feedback.</t>
  </si>
  <si>
    <t>interpretation, improvement, data size</t>
  </si>
  <si>
    <t>map, pie chart, bar chart</t>
  </si>
  <si>
    <t>Hi,
I do not think that this visualisation is too overwhelming for a viewer as there is a large amount of data to represent. You have not included Alaska in the map which makes the visualisation incomplete, however including Alaska would increase the size of the map by a large amount meaning that it could be less clear.
Hope this helps.</t>
  </si>
  <si>
    <t>Thanks for the response. I made some changes to stimoultaneously increase readability and include Alaska as well.
image</t>
  </si>
  <si>
    <t>The distribution
of power plants</t>
  </si>
  <si>
    <t>Guideline: Hello everyone, as a part of my data visualisation coursework, I try to create some interesting and meaningful visualisation of power plant data. This is only one of my visualisations. I want to hear your opinions and suggestions about this visualisation I have tried to present primary fuel distribution around the world and the amount of estimated power generation according to fuel types.
Source : http://datasets.wri.org/dataset/globalpowerplantdatabase 1
Reference : https://journals.sagepub.com/doi/pdf/10.1177/1473871619858933 2
Image :
Map
Map
995×798 159 KB
Visual Design Type: Symbol Map with a Bar Chart
Name of Tool: Tableau
Country: All Countries
Year: Whole Years
Visual Mappings:
For Map:
X-axes: Latitude
Y-axes: Longitude
Colour: Colours are based on the primary fuel types.
Shape: Shapes represent each power plant (gppd_idnr).
Size: Sizes of shapes depend on the sum of estimated generations.
For Bar Chart:
X-axes: Primary fuel types grouped
Y-axes: Values of primary fuels grouped
Colour: Colours represent the capacity and estimated generation.
Unique Observation: The distribution of fuel types around the world, the amounts of contributing to power generation of fuel types are clearly seen from this visualisation. We can use the combo box located on the right side of visualization to see the distribution of primary fuels separately. The chart located the bottom of the visualisation present that estimated power generation according to fuel types, and their capacity.
Data Preparation: To obtain this visualisation, null estimated generation values were ejected.
Question: Is this design sensible for my aim?
How can I improve my visualisation toward my aim?
Are my colour and background choices ideal?</t>
  </si>
  <si>
    <t>Hi,
I think that it is a good visualisation for your aim, I think it improve the visualisation I would change how you represent the estimated generation as in some areas they circles overlap making some areas harder to read. I think that the colour and background make sense and also make the information clear.
Hope this helps.</t>
  </si>
  <si>
    <t>Thank you soo much for your help.</t>
  </si>
  <si>
    <r>
      <rPr>
        <rFont val="Arial"/>
        <color theme="1"/>
        <sz val="8.0"/>
      </rPr>
      <t>Hello,
The design is precisely for your purpose.</t>
    </r>
    <r>
      <rPr>
        <rFont val="Arial"/>
        <b/>
        <color theme="1"/>
        <sz val="8.0"/>
      </rPr>
      <t xml:space="preserve"> Your black background also makes sense and your design more pre-attentive for us.</t>
    </r>
    <r>
      <rPr>
        <rFont val="Arial"/>
        <color rgb="FF000000"/>
        <sz val="8.0"/>
      </rPr>
      <t xml:space="preserve"> Also, combining bar chart and the symbol make the information clear. Thank you for contributing.</t>
    </r>
  </si>
  <si>
    <t>Thank you for sharing your opinions with me.</t>
  </si>
  <si>
    <t>Relationship
between number of power plants and electricity generation</t>
  </si>
  <si>
    <t>Hi all, I am a Swansea University student looking for advice on my visualisation of power plants. The main task of the visualisation is to show the relationship between number of plants and electricity generation in 2017.
Design
Screenshot 2020-02-21 at 10.52.46
Screenshot 2020-02-21 at 10.52.46
1983×1383 223 KB
Visual Design Type: Coordinated multiple linked views (Scatter plot, Tree map, Bar chart)
Name of tool: Tableau
Country: All
Year: 2017
Visual Mappings:
Colour: The main use of colour is to represent different fuel types that is found in the selected country.
Interaction: The user can click on the points on the scatter plot which will modify the bottom two views to show the distribution of fuel types and their generated power.
Hierarchy: The tree map represents the total number of power plants, and it is split into different fuel types.
Position of views: The scatter plot was placed on top filling the entire width to bring focus to the user as it is the only part with interaction. Supporting views on the lower half of the design are placed side by side for convenient comparison.
Size: For the tree map the size is determined by the number of power plants.
Observations:
There is a positive correlation between electricity generated and the number of power plants.
However, looking into some outliers like the United Kingdom it has a high number of power plants but low electricity generation. They have over 1,000 solar power plants which produced 4,050 GWH and they have 8 recorded coal power plants which produced 102,014 GWH. This suggests that the number of power plants may not have a significant effect on the electricity generated but the fuel type is more important.
Source: http://datasets.wri.org/dataset/globalpowerplantdatabase
Questions
Do you think this design helps achieve the task of showing the relationship between number of plants and electricity generation?
Is the supporting views (lower half) effective in comparing with each other or should I use the same design for both (2 bar charts instead of tree map and bar chart)?
What other ways can I represent the relationship between the number of power plants and electricity generation?
Thanks for reading!</t>
  </si>
  <si>
    <t>Scatter plot, Tree map, Bar chart</t>
  </si>
  <si>
    <t>I like your visualisations, and having a dashboard of multiple views for comparison is helpful and useful.
To help answer your questions:
1: The visualisation for the most part does portray number of power plants of each fuel type with estimated generation, however the relationship you would like to convey is less obvious. However by comparing the bottom two visualisations, a user can analyse this relationships themselves without memorising data which is good.
2: Because you have size and colour as a representative of no. of plants and fuel type respectively I believe that it is effective in comparing with one another. However the scatter plot above does little to actually support any obvious relationships due to scaling, and I feel this could be represented clearer.
3: Maybe something like a bubble chart might be clearer when only conveying size/amount of power plants.
Hope this is a little helpful!</t>
  </si>
  <si>
    <t>Tree Map of
Primary Fuel Capacity</t>
  </si>
  <si>
    <t>Screenshot 2020-02-17 at 20.13.55
Screenshot 2020-02-17 at 20.13.55
4362×2550 760 KB
Hello, the VisGuides community.
I am, as part of an assignment, trying to visualise data to try and gain potential insights from it. The dataset that I am using is: http://datasets.wri.org/dataset/globalpowerplantdatabase 4 .
I have created a treemap, using Tabular, that tries to show the total capacity of all the countries, within the datasets, different power plants by their primary fuel. The dataset has not modified in any way for this visualisation. The fields used are capacity_mw to find the sum; country_long to provide the text overview; primary_fuel to provide the colour coding. However, there are a few things that I would like to get some advice on please.
Is this graph clear in what it is representing?
1b) Does it show a clear hierarchy within the treemap visualisation?
Are there any changes you would suggest to make this a more effective visualisation? i.e. changing colour schemes, or using a different visualisation method to display the data.
Thank you for any help or advice.</t>
  </si>
  <si>
    <t>hierarchy, interpretation, color, improvment</t>
  </si>
  <si>
    <t>Hello, good start for an effective visualisation!
To answer your first question, the colour for each of the fuel types can be linked to the tooltip provided within the display so it should be intuitive for most users to understand the relation in the treemap between fuel type and colour.
It is also easy to understand that each country is ranked on their total capacity compared to all others, which is then broken down on a per country basis as to how their power is being generated. A problem with this visualisation however is that due to the sheer number of countries you are trying to display, the majority of them cannot be recognised and if you were to look at this visualisation without access to the source data where you can interactively view the labels, a lot of the information you are trying to convey will be lost. I believe a better approach would be to categorise all of the countries in separate continents. This will serve for two things, 1) you can highlight your ability to manipulate the data given to you by creating novel groupings in the data and 2) it will vastly simplify the presentation of the treemap and you will gain, not lose insight into the data that you are trying to convey since each continent should be able to be read without needing the source data.
A last note, maybe look at colorbrewer for effective colour choice, although what you have picked seem distinct enough!
Hope this helps, good luck with the rest of the assignment, a fellow Swansea Data Vis. student!</t>
  </si>
  <si>
    <t>Hello,
First of all, I want to say that I agree with the ideas of DataBrock : If you categorise all of the countries in separate countries and create your hierarchy based on (continents - countries), it could be more effective. Furthermore, you might try to change your colour scheme and match each primary fuel type to more intuitive color. For example, hydro can be matched to blue or solar can be matched to yellow.
Thanks so much</t>
  </si>
  <si>
    <t>Most Popular
Primary Fuel per Country Around the World</t>
  </si>
  <si>
    <t>Hi everyone,
I have created a visualization that shows the most popular primary fuel type for power plants for each country around the world. I wanted to create a visualization which is more geared towards a general audience. I have opted with the design below and would very much appreciate some feedback.
Visulization
Visulization
2094×1653 391 KB
Guideline:
Visual Design Type: Multiple Views, Digital Map, Bar Chart
Name of Tool: Tableau
Country: All ( Not Including: Chad, South Sudan, Suriname, Haiti, Somalia, Falkland Islands, Greenland and Svalbard).
Year: All Years.
Visual Mappings:
Digital Map:
Colour: The colour channel is mapped to the ‘primary_fuel’ attribute. As the data here is qualitative, hue is used to allow for easy differentiation between the fuel types. Tableau’s colour-blind safe pallet is used to ensure maximum readability.
Shape: Each shape is mapped to its related country, from the ‘country_long’ attribute.
Bar Chart:
X Axis: The X-Axis is mapped to the
Y Axis: The number of distinct records counted.
Colour: As with the digital map, the colour channel is for the bar chart is also mapped to each of the primary fuel types, allowing for easy comparisons between the two views.
Size: The size of each bar is mapped to the number of countries in which the given fuel is most numerous.
Unique Observations:
From this observation, it is immediately obvious that Hydro is the most popular primary fuel type per country by a significant margin. A second observation would be that countries typically associated with lower GDP tend to rely more heavily on non-renewable primary fuels such as coal, oil and gas. This is observation is not always true, especially with the abundance of hydro as a main primary fuel.
Data Preparations:
Some countries were not included in the original data set, these were ignored.
Data Source:
 datasets.wri.org
Global Power Plant Database - Data | World Resources Institute
The Global Power Plant Database is a comprehensive, open source database of power plants around the world. It centralizes power plant data to make it easier to navigate, compare and draw insights...
Questions:
Does this visualization clearly help answer the question?
I am aware that 7+ colours for visualization can result in readability issues and I am on the limit in this case, is there anything I could do to help in this case?
I am also not entirely pleased with how some countries within this visualization tend to get lost due to their size, are there any additions I could make in order to aid this?
Are there any other improvements that I could make to this visualization overall?
Thank you.</t>
  </si>
  <si>
    <t>size, color, interpretation</t>
  </si>
  <si>
    <t>digital map, bar chart</t>
  </si>
  <si>
    <t>Hi, I think this is an effective visualization overall. My main observation is on the scaling of the visualization. You could perhaps increase the size of the map to fit the entire dashboard and then place the bar chart under the map where the x-axis would be the number of records and the y-axis the fuel type, making efficient use of the space. Best of luck!</t>
  </si>
  <si>
    <t>Sankey diagram |
Continent energy capacity</t>
  </si>
  <si>
    <t>Hi all, another Swansea student looking for some advice re a visualisation. I’ve attached an image below and any insight on the appropriateness would be appreciated.
SankeyProper
SankeyProper
1660×861 163 KB
Description
Visual Design Type: Sankey diagram
Name of Tool: Tableau
Country: World broken down to continents
Year: All years of the dataset
Visual Mappings:
: * colour : colour mapped different continents and greyscale used for primary fuel categories
: * size : size of the curve relates to the capacity of a specific fuel type
Unique Observation:
There is a greater concentration of the capacity of the fuel in Asia and North America compared to South America or Africa
Data Preparation:
Aggregating the data to continents and removing superfluous information
Source : http://datasets.wri.org/dataset/globalpowerplantdatabase 1
Questions:
It is possible to extract meaning from the visualisation?
I’m concerned about the number of curves in the graphic and wanted to know whether I should try to further aggregate the fuel types?
Would a different type of visualisation be more appropriate for what I’m trying to convey?
I haven’t thought too much about the colours for the continents, and wanted to know whether these are acceptable or what I should be looking for when categorising things by colour.
Thanks!
Lorcan</t>
  </si>
  <si>
    <t xml:space="preserve">interpretation, DA, color, </t>
  </si>
  <si>
    <t>sankey diagram</t>
  </si>
  <si>
    <t>Hello Iorcan, I think your visualization seems amazing but you could be improved.
As you mentioned the number of curves seem quite overwhelming so:
My main suggestions are:
Try to make your primary fuels as “Sustainable” “Non Sustainable” or maybe add a middle category as well such as “Semi-Sustainable” i.e. waste and biomass are quite ambiguous whether they are green or not. I do believe that you will be able to see individual clusters after some filtering.
Last tip: Try to present the names of continents that cannot be shown by reducing/increasing the scale
Great Work
Hope I helped :smile:</t>
  </si>
  <si>
    <t>Thanks for the reply Thomas. I’ll try to aggregate the primary fuels further and see what the difference is in terms of visability and try and post an update.</t>
  </si>
  <si>
    <t xml:space="preserve">I’ve updated the Sankey diagram to condense the fuel types into sustainable and non-sustainable and thought I’d give it a share.
Dashboard 1
Dashboard 1
1657×861 85.8 KB
For reference I used this youtube video to create the diagram:
</t>
  </si>
  <si>
    <t>Breakdown of
Worldwide Power Capacities (MW) by Primary Fuel Source</t>
  </si>
  <si>
    <t>Hi everyone,
I’m a 3rd year Computer Science student at Swansea University and I am completing an assignment
to analyse and produce visualisations for a global power plant dataset. One of my graphs is a tree map representing the portion of worldwide power capacity of each fuel source. This is then further split
into each country’s capacity contribution using the fuel source.
The size of every node + leaf node is relative to the percentage of worldwide / fuel source capacity that the country / fuel source makes up.
The tool used to create this visualisation is Tableau Professional Edition.
The visualisation uses every data entry with a non-null value for Capacity.
To accomplish this, I calculated the sum of all capacities for each fuel type and mapped the size of each
noce to this.
Visualisation:
Capacity Map
Capacity Map
1412×865 76.3 KB
Reference Material: Squarified Treemaps by M Bruls, K Huizing, JJ Van Wijk (2000) 5
Question:
How would you rate the readability of the graph and are there any improvements I could make / better graphs I could use to represent worldwide power capacity contributions by fuel source and country?
Am I perhaps including too many countries causing clutter?
Data Set Used: http://datasets.wri.org/dataset/globalpowerplantdatabase
Thank you tons for reading this, any ideas/sugestions are welcome!
Scott</t>
  </si>
  <si>
    <t>improvement, interpretation, data size</t>
  </si>
  <si>
    <r>
      <rPr>
        <rFont val="Arial"/>
        <color theme="1"/>
        <sz val="8.0"/>
      </rPr>
      <t xml:space="preserve">nice work on the clearly layed out tree map. I like the added touch of making the country names bold for ease of readability. </t>
    </r>
    <r>
      <rPr>
        <rFont val="Arial"/>
        <b/>
        <color theme="1"/>
        <sz val="8.0"/>
      </rPr>
      <t>However the colour scheme is not accessable for colour blind users</t>
    </r>
    <r>
      <rPr>
        <rFont val="Arial"/>
        <color rgb="FF000000"/>
        <sz val="8.0"/>
      </rPr>
      <t>. You have too many parent classes. So if you filter it’s down to be withing the colour blind pallets provided by tableau you will get more clearer data showing for the n number of countries and it will have a larger audience inclusion. Hope this helps!</t>
    </r>
  </si>
  <si>
    <t>nonw</t>
  </si>
  <si>
    <t>The Main Power
Plant in Thailand</t>
  </si>
  <si>
    <t>Hi,
I have created Map, Bar Chart and Treemaps, using Tableau, to demonstrate the information about the power plant in Thailand which show the amount of each capacity and estimated generation growth (in Mw).
pp
pp
1830×1560 467 KB
Visual Design Type: Map, Bar Chart and Treemaps
Name of Tool: Tableau
Country: Thailand
Year: All available years
Visual Mappings:
Color – Primary Fuel
Map: x-axis – Latitude
y-axis – Longitude
Bar Chart: x-axis – Primary Fuel
y-axis – Count (Primary Fuel)
Treemaps: Primary Fuel
Sum(Estimated Generation Growth Mw)
Name
Capacity Mw
Owner
Unique Observation:
Overall, natural gas is the major power for electricity generation in Thailand. The largest capacity of natural gas plant is located to the east of the country named “Bang Pakong” and produce the most energy in Thailand.
On the other hand, the most power plant is Solar which is located generally at the central and northeast of Thailand.
Data Preparation:
Filtered country = Thailand
Increased the circle scale size
Match the 3 visualization in order to have the same color for the primary fuel information
Data Source: http://datasets.wri.org/dataset/globalpowerplantdatabase
Questions
Is this visualization clear information? Would you have any other data which I can represent with these? How can my visual design be improved? Are there any other types of visual layouts that would be better for this visualization?
Thanks for your suggestions
kiti_kat</t>
  </si>
  <si>
    <t>improvement, interpretation, DA</t>
  </si>
  <si>
    <t>treemap, bar chart</t>
  </si>
  <si>
    <t>Main Energy
Sources of the Republic of Ireland</t>
  </si>
  <si>
    <t>Hi all,
My name’s Pete, and I’m a Swansea student who’s made a data visualisation of the location, fuel type and estimated energy generated by each power plant in the Republic of Ireland. I had a few questions regarding my visualisation, in terms of how to develop it further.
Thanks in advance
Image :
image
Dataset Source: http://datasets.wri.org/dataset/globalpowerplantdatabase 1
Visual Design Type : Symbol Map
Name of Tool : Tableau Desktop
Country : Republic of Ireland
Year : 2014
Visual Mappings :
Colour – primary_fuel
Shape – Circle
Size – estimated_generation_gwh , which has been scaled up to make it easier to see all values, including the lower-producing wind farms.
Unique Observation : While the most common type of power plant in the Republic is wind-power, the largest single plants, in terms of estimated capacity, appear to be gas and coal-powered, and appear to be located in the top three major urban areas of the country, i.e. Dublin, Cork and Limerick. Overall, fossil fuels appear to be responsible at least a sizeable amount of, if not the majority, of the Republic’s energy output.
Data Preparation :
Filtered out all countries apart from the Republic of Ireland.
Increased the size scale of the circles, to make it clearer to read
Darkened base layer of map, in order to make the size and location of the circles clearer.
Questions:
Is my visualisation readable, and does it make sense?
Is my choice of colour map optimal?
Is there a type of graph that would be better suited for this type of visualisation?</t>
  </si>
  <si>
    <t>Hi Pete,
Your visualisation is clear in showing distribution of different power plants across Ireland, and the relative power production of each station can be seen easily by the varied sizes of the markers/circles.
Your choice of colour is fine, different types of power plants (by primary fuel type) can be told apart fairly easily as there is a small amount of fuel types to differentiate from, allowing for a varied colour palette.
Also, I personally think the dark background creates a good contrast, making power stations easyer to spot.
I would say the map is well suited for visualising the spread of different types of power plants, but you could add a second visualisation side by side to accompany this one if you perhaps want to enrich the information presented.</t>
  </si>
  <si>
    <t>Which fuel
sources power the world?</t>
  </si>
  <si>
    <t>Guideline: Hi, thanks for giving me your time. I’m trying to visualise what are the biggest fuel sources used for power generation in the entire world and comparing the difference to others. Note: the dataset has estimated the total generation for each plant for 2014 and is last updated June 2019.
EstimatedPowerGeneration(1)
EstimatedPowerGeneration(1)
1483×863 51.6 KB
Source : http://datasets.wri.org/dataset/globalpowerplantdatabase 1
Reference : https://www.spglobal.com/platts/en/products-services/electric-power/world-electric-power-plants-database 2
Visual Design Type: TreeMap
Name of Tool: Tableau
Country: Global
Year: 2014 Estimate
Visual Mappings:
Square size represents the Total (GWH) for the fuel source. Ordered Largest to Smallest
Marks on squares state fuel-type total generation and calculated percentage that the type has over the entire global generation.
Coloring is used to distinguish each Square from another, useful for identifying unlabelled squares.
Data Preparation:
Removed null values
Calculated Total and percentage of each fuel source.
Summed all plants by primary fuel source.
Unique Observation:
Coal is the biggest source for generation accounting for over 40.5% of generated power.
Coal and Gas (non-renewable energy) are more than half of all power generation.
Hydro generation is the biggest renewable energy source in this data but is just half of coal generation.
Energy generation fuel sources are not well-distributed and there exists a heavy reliance on coal.
Question:
Does it help visualise the vast difference in generation for fuel sources, if not is there a better way to compare size?
Should have I done more to integrate non-primary fuel sources( some power-plants have multiple fuel sources), if so how?</t>
  </si>
  <si>
    <t>size</t>
  </si>
  <si>
    <t>I very much like your visualisation, it clearly portrays the information you wish to show simply and efficiently. To help you answer your questions:
1: From your visualisation and use of colour the differences between fuel sources is clear. However you have a legend/key as well as labels within the visualisation, making the labels redundant to some extent. Maybe a different more obvious way to compare size alone would be a packed bubble visualisation.
2: I don’t think adding more information to the visualisation without detracting from what you are trying to visualise is the best way to go, however if you want to add multiple fuel sources, maybe using an additional visualisation within a dashboard, or instead using a circle views, or a digital map to allow the user to compare information without having to memorise anything, but also zoom and focus on specific information without it being complex and cluttered. Hopefully this helps.
Overall I feel you have done a good job, in portraying the information you have chosen it is simple and clear.</t>
  </si>
  <si>
    <t>Generating
capacity of China’s power plants and energy of each type</t>
  </si>
  <si>
    <t>Generating capacity of China's power plants and energy of each type
Generating capacity of China&amp;#39;s power plants and energy of each type
2194×1572 767 KB
Data Set: http://datasets.wri.org/dataset/globalpowerplantdatabase
Visual Design Type: Map
Name of Tool: Tableau
Country: China
Years: 2014
Visual Mappings: Map shows the locations of all energy plants and the Type of energy in China.Different colors represent different power plant names. The size of each point represents the amount of energy the power plant can provide each year.
Unique Observations: Hydropower often generates large amounts of electricity, most of which are concentrated along the coast, near rivers and lakes, and below the map. To the north of the map are wind and coal. No solar power plant has been found in Tibet, where Tibet has the highest ultraviolet rays and the highest altitude.
Data Preparation:
Countries are filtered to only include China.
The colors are edited to uniquely represent each power plant.
The size is edited as power generation capacity
Question:
Whether such a scheme can correctly display the data and can give a general description of China’s energy output. Looking forward to better suggestions.
Thanks very much for taking the time to look at my graph!</t>
  </si>
  <si>
    <t>Packed bubbles
visualisation</t>
  </si>
  <si>
    <t>Hi guys, I’m a Swansea University student looking for some feedback on one of my visualisations of a global power plant database. I appreciate any time taken to review the visualisation and leave any feedback possible if necessary.
Here’s the source of the data: http://datasets.wri.org/dataset/globalpowerplantdatabase
Image:
image
Visual Design Type: Packed Bubbles
Name of Tool: Tableau
Country: N/A
Year: N/A
Visual Mappings:
Detail - AVG(estimated_generation_gwh)
Label – primary_fuel
Label – CNT(primary_fuel)
Colour – primary_fuel
Unique Observations:
Average estimated energy generation per primary fuel type.
Number of power plants of each primary fuel type throughout the world (within the database).
Energy generation differences dependent on fuel type.
Visualises the importance specific power plants being built depending on population density of regions. (One nuclear power plant would be more suitable to power a city like London in comparison to one wind power plant).
Data Preparation: Filters used in Tableau to retrieve new values, no modifications made to the original dataset.
Questions:
Does the visualisation make sense?
Have I selected an appropriate visualisation? If not, can you specify where to improve?
What do you take away from the visualisation produced?
Thank you in advance for the help!</t>
  </si>
  <si>
    <t>TheLootist
Feb 24
Does the visualisation make sense?
mostly yes, however the number on each bubble is slightly confusing as bigger bubbles do not necessarily have larger numbers which can be difficult to understand without it being explained what the number means. Maybe add to the label to specifically state that this is the number of power plants of that type.
Have I selected an appropriate visualisation? If not, can you specify where to improve?
I believe that the chosen type of visualisation is effective at showing the amount of power generated from each source. Some of the power sources that have similar amounts of average power generates are hard to distinguish from one another, namely; oil, hydro and geothermal.
What do you take away from the visualisation produced?
I am easily able to see that the average nuclear power plant generates the most power, the visualisation makes it fairly clear to the user.</t>
  </si>
  <si>
    <t>@TheLootist Thank you for your response, I’ve noted the feedback and I’ve made the appropriate changes that you’ve suggested. Although I agree that some are hard to distinguish from another, however this is also done on purpose to emphasise that renewable sources can be just as useful as non-renewable sources whilst also being greener to the planet. Many thanks for the helpful reply!</t>
  </si>
  <si>
    <t>Trends in Canada
Primary Energy Distribution over selected periods</t>
  </si>
  <si>
    <t>Trends in Primary Energy Generation in Canada At a Glance
Trends in Canada Primary Energy Generation
Trends in Canada Primary Energy Generation
988×605 32.9 KB
Image : Trends in Canada Primary Energy Distribution over selected periods
Visual Design Type : Packed Bubbles Visualization
Name of Tool : Tableau
Country: Canada
Year : 2013 vs 2018
Visual Mappings : Primary Fuel for Canada, Capacity MW, Year of Capacity at 2013 and 2018 respectively.
Size shows % Capacity up till 2013 and 2018 for various primary energy source
Data was filtered on Country and Year of Capacity
Percentages are fraction of energy source with respect to total.
Unique Observation
Overall, there is a significant increase observed in Hydro Power generation between 2013 and 2018 in Canada, whereas, energy sources such as Biomass and solar experienced a downward trend. However, over this same period, sources such as gas, nuclear and wind also experienced significant growth.
Dataset Source: Global Power Plant Database
Data Preparation:
Filter countries for Canada only
Filter of Generation of Capacity for years up till 2013 and 2018 respectively
Percentage conversion of Primary Energy source subset using Analysis in Tableau
Questions:
Trends revealed only recent exploration of some energy sources based on dataset. Is this valid?
Is there a better way to present data?
Other observations and comments are gladly welcomed!</t>
  </si>
  <si>
    <t>DA, interpretation</t>
  </si>
  <si>
    <t>Most Popular
Primary and Secondary Fuel Types</t>
  </si>
  <si>
    <t>Hello all,
I am a Swansea University student looking for some feedback on a visualisation I have created for my data visualisation module. This visualisation shows a heatmap of the number of power plants that use the combination of primary and secondary fuel types.
PrimaryAndSecondaryFuelTypes
PrimaryAndSecondaryFuelTypes
1533×726 24.1 KB
Source: http://datasets.wri.org/dataset/globalpowerplantdatabase
Tools: Tableau
Data Visualisation Type: Heatmap
X-Axis: primary_fuel
Y-Axis: Other_fuel1
Visual Mappings: CNT(name)
Unique Observations:
Gas the most Primary fuel used in conjunction with a secondary fuel type.
Oil is the most common secondary fuel type.
Gas and oil are used in conjunction with one another more than any other fuel type.
Data Preperation:
Data is unaltered from original data set.
Questions::
Is the visualisation effective at displaying the most commonly used pairs of fuel.
Are the colours used effective at showing differences in count?
What do you learn from the visualisation?</t>
  </si>
  <si>
    <t>color, interpretation</t>
  </si>
  <si>
    <t>Hi TheLootist, this is a very unique and quite a pleasing observation to look at which shows the combination of fuel type power plants. However, I’m unaware if this is across the world or in a specific region so it might be worth mentioning in the title the region you’re focusing on.
Yes, the visualisation is highly effective of showcasing the most popular fuel types.
I don’t believe the colours used are effective due to the dark red being such a dominant colour. I’d possibly consider using a few other range of colours as an experiment to see which one suits the visualisation best.
The combinations of primary and secondary fueled power plants along with {gas, oil} and {coal, oil} being the two most popular.</t>
  </si>
  <si>
    <t>non</t>
  </si>
  <si>
    <t>Capacity of
Spanish Power Plants</t>
  </si>
  <si>
    <t>Hi all, I’ve made a visualisation showing the capacity of each power plant in Spain, along with what primary fuel it uses.
Image:
design2
design2
2880×1730 611 KB
Visual Design Type:
: Packed Bubbles
Name of Tool:
: Tableau
Country:
: Spain
Year:
: 2017
Visual Mappings:
: * Colour: Colour represents the primary fuel type.
: * Size: Size represents capacity in MW.
Unique Observation:
: Gas and coal cover most of the country’s capacity.
There are more individual wind plants than any other type in the country.
Data Preparation:
: No modifications made to the data.
Source: http://datasets.wri.org/dataset/globalpowerplantdatabase
Question:
Is this understandable or does it need more information?
Is the colour scheme appropriate?
Thank you for reading. Appreciate the feedback.</t>
  </si>
  <si>
    <t>Overall, the Visualisation is a good idea, but some alterations can be made. I understand that you’ve filtered the data to show each power plant and what it produces. But, the visualisation doesn’t quite match the data. It may have been better to produce a packed bubble diagram of the count of power plants in Spain producing each fuel type.
The colour scheme could also be altered for example, with colours matching the fuel type slightly more. Say for example, Hydro being blue, oil being brown/yellow, coal being black etc.
But generally a good idea, well done!</t>
  </si>
  <si>
    <t>Annual Power
Generated by European Countries</t>
  </si>
  <si>
    <t>Image:
Visualization
Visualization
2490×1531 434 KB
Visual Design Type: Choropleth Map
Name of Tool: Tableau
Country: Belarus, Belgium, Denmark, France, Germany, Iceland, Ireland, Italy, Luxembourg, Netherlands, Norway, Poland, Portugal, Spain, Sweden, Switzerland, Ukraine, United Kingdom.
Visual Mappings: The map shows the countries colour coded as per the estimated electricity that they generate annually in gigawatt hours (GWhs). A dark blue shows the lowest number of GWhs, whereas a darker red shows a greater generation of GWhs. Lighter blues, white, and lighter reds are more in the middle of the scale.
Unique Observation: Germany and France generate the most electricity annually out of the observed countries, with Iceland, Ireland, Denmark and Belarus all being at the lower end of the scale.
Data Set: From the World Resources Institute; data available from: http://datasets.wri.org/dataset/globalpowerplantdatabase
and a report available at: https://wriorg.s3.amazonaws.com/s3fs-public/global-power-plant-database-technical-note_1.pdf
Questions
Firstly I’m wondering what the best way to show the actual numbers along with this visualization would be. I thought of just adding the labels but that would look a bit messy, especially with the likes of Luxembourg, Netherlands, and Belgium all being so small and close together.
Further to this would there have been a better colour scheme to use to show differences? I tried using stepped colours but I ended up with countries that should be different being the exact same. Essentially I’m wondering how to effectively show that there is a ~16,000 difference between Luxembourg and Iceland, and a further ~33,000 difference between Iceland and Portugal.
Even if there would be a specific visualization that would better all round.
Thank you for your time, any tips would be greatly appreciated.</t>
  </si>
  <si>
    <t>label, color, size, improvement</t>
  </si>
  <si>
    <t>Comparison of
Number of Power Plants to Estimated Generation in Brazil, in 2017</t>
  </si>
  <si>
    <t>Summary:
This is the visualisation that I have created to compare the number of Power Plants to the Estimated Generation of Each Fuel Type in 2017, in Brazil.
Image:
Screen Shot 2020-02-24 at 19.44.39
Screen Shot 2020-02-24 at 19.44.39
2560×1600 289 KB
Name of Tool:
Tableau
Country:
Brazil
Year:
2017
Visual Mappings:
Colour - Represents the Primary Fuel Type
Size - Represents the Estimated Generation of Fuel, in GwH and represents the Number of Power Plants, per fuel.
Unique Observation:
Brazil has 627 Oil Power Plants, yet only produces 35,423 GwH. This is significantly less than Biomass power generation (45,994 GwH) and Gas power generation (81,075 GwH). However, both Biomass and Gas generation is more than Oil generation despite having a lot less power plants for each fuel generation. There are only 118 gas power plants and only 444 Biomass power plants.
Data Preparation:
I filtered the data, to only hold the data for Brazil, and put that data into a separate database.
Source:
 datasets.wri.org
Global Power Plant Database - Data | World Resources Institute
The Global Power Plant Database is a comprehensive, open source database of power plants around the world. It centralizes power plant data to make it easier to navigate, compare and draw insights...
References:
A Complete Guide to Bubble Charts:
 Chartio
A Complete Guide to Bubble Charts
Bubble Charts extend scatter plots by allowing point size to indicate the value of a third variable. Learn how to best use this chart type in this article.
Questions:
Does my Visualisation make sense?
Does this design choice represent the data well enough?
Are there any other designs which suit what I am trying to visualise better?
Is the colour scheme suitable for this visualisation?</t>
  </si>
  <si>
    <t>Hi there, all in all I would say that this is a good visualisation. Contents are clear and understandable, the colour scheme is appropriate and clearly distinct.
I would say that in the number of power plants per fuel type, Hydro and Oil have only a small difference in size. I would recommend using a design which can differentiate between the two a bit easier.
Other than this, I’d be very happy with the result.
Well done.</t>
  </si>
  <si>
    <t>How to
effectively show outliers with a choropleth</t>
  </si>
  <si>
    <t>Hello all! I am trying to show the global power station energy generation but am having issues when dealing with outliers.
World-Choropleth
World-Choropleth
1920×1080 363 KB
Visual Design Type: Choropleth
Name of Tool: Tableau
Country: All countries with available data
Year: All years
Visual Mappings:
X axes: Latitude
Y axes: Longitude
Colour: Energy generated
Unique Observation: China generates much more power than any other country. South America and Africa produce less power than the other continents.
Data Preparation: Colour map starts at 0 and stops at 1,500,000. This the colour mappings are spread between these values and any higher values will be shown as 1,500,000.
Source: Dataset from Global Power Plant Database, a comprehensive, global, open source database of power plants. http://datasets.wri.org/dataset/globalpowerplantdatabase
Question:
The issue Im having is that China generates so much more energy than all the other countries it is throwing off the scale. China generates over 5 million GWh of energy and the next highest is Japan with just over 1 million, and with the majority of the other countries generating significantly less than that. China sets the scale of the choropleth colours from 0 to 5 million, meaning that all countries with values under a million are hard to distinguish. To solve this issue I have stoped the colour map at 1,500,000 meaning that China will be shown as if it generated that much energy instead. Now the differences of the values for other countries can be seen, however I am worried that now the visualisation may now be misleading. Now it looks like china produces slightly more energy than the other countries and not vastly more.
Are there better methods of dealing with outliers with choropleths? Removing China from the visualistion would be another alternative but I wouldnt want to loose the observation of china producing more energy than other countries.
Thank you for your time I would love to hear anyones advice :slight_smile:</t>
  </si>
  <si>
    <t>size, DA</t>
  </si>
  <si>
    <t>Right click the legend, go to edit, then click advanced, tick the centre option, and start the center really late, like 4/5 through, that will show more cookies to represents lower values now clearly, hope this helps.</t>
  </si>
  <si>
    <t>Thank you i’ll give it a go!</t>
  </si>
  <si>
    <t>Fuel Types
Mapped to Regions in China</t>
  </si>
  <si>
    <t>image
image
1000×800 213 KB
Source: http://datasets.wri.org/dataset/globalpowerplantdatabase
Visual Design Type: Maps
Name of Tool: Tableau
Country: China
Year: 2017
Visual Mappings:
Colour - type of fuel
Position on Map - location of the plant using that fuel type
Unique Observations:
Which fuel types are most prevalent in China (the biggest market for power plants)
The regions that best suit each fuel type. The windiest area, the areas where all the dams are
Data Preparation:
Filter country to just China
Use long/lat to map the plant’s locations
Display the fuel type of each plant and uniquely colour each one
Questions:
Does my design display information effectively?
Is my choice of colours best for this type of visualization?
How can this design be improved?</t>
  </si>
  <si>
    <t>interpretation, color, improvement</t>
  </si>
  <si>
    <t>Overall this visualization is very effective. The contrast between the colors and the background makes the power plants pop. However, its difficult to see the locations of less popular power sources such as Geothermal, Nuclear and Oil. Maybe add in an extra visualization in tandum with the map to better show the amount of power plants per resource. Good job overall</t>
  </si>
  <si>
    <t>Fuel Type
Prominence in China</t>
  </si>
  <si>
    <t>image
image
953×792 179 KB
Data Set: http://datasets.wri.org/dataset/globalpowerplantdatabase
Visual Design Type: Map
Name of Tool: Tableau
Country: China
Years: 2017
Visual Mappings: Map shows the location of power plants in China. Each dot represents a power plant based of its longitude and latitude. Each dot has a colour that represents the type of energy source used in that power plant.
Unique Observations: Hydro and Coal account for most of the power generated in China. Wind farms are located in the north of the country, which high wind speeds ideals for wind energy production.
Data Preparation:
Countries are filtered to only include China.
Colours are edited to uniquely represent each power source.
Question:
Is this an effective way to show the groupings of energy types in China? Can things such as colour and the overall look of the Map be improved upon?
Thanks very much for taking the time to look at my graph, and for any feedback you may have!</t>
  </si>
  <si>
    <t>improvement, color</t>
  </si>
  <si>
    <t>Hello,
This map visualisation does overall show the grouping and spread of different power plant types and is visually appealing.
However, from this map, it is a bit difficult to tell the total amount of power plants, if that is what you going for. For example, after investigating China in similar conditions using the same data set in Tableau, there seems to be a very small amount of geothermal and oil plants, which is not clearly seen on the map just how many there are. It is hard to spot any geothermal plant on this map, and I believe the colour palette is contributing to this by allowing geothermal and hydro plants to have similar shades.
Perhaps a packet bubbles visualisation can do a better job at showing the groupings of different power plant types next to each other.
Another suggestion would be to add a chart or graph visualisation to accompany this map, which would put the proportions of power plants types in a better perspective.</t>
  </si>
  <si>
    <t>AlexRasa, Thank you very much for your feedback. I created the packed bubble visualisation like you suggested, but when trying to display both visualisations, it ended up shrinking the text down so that it was impossible to see the values of the bubbles. I opted for a seperate legend to show the values and switched the colors on the map. What do you think?</t>
  </si>
  <si>
    <t>vauxden,
I find this to be a clear improvement over the previous map, all the different power plant types are more distinguishable, and the geothermal and oil plants are easier to spot.
The legend table is a nice touch and I think it achieves adding more perspective to the map.
As a final suggestion, I would sort the values in the legend by ascending/descending order of power plant count and give the column a name.
Glad I could be of use : )</t>
  </si>
  <si>
    <t>Thanks I appreciate it!</t>
  </si>
  <si>
    <t>How to show
which combinations of fuel sources are more common?</t>
  </si>
  <si>
    <t>Sheet 9
Sheet 9
742×790 74 KB
This is a plot to show how common different combinations of fuel sources are.
I would like some help on how this could be made better, or show what I am trying to show more clearly and easily.
I am using data from the http://datasets.wri.org/dataset/globalpowerplantdatabase
In my plot, colour is mapped to the primary fuel source, and size of each node is mapped to the number of power plants using that combination of fuel sources.</t>
  </si>
  <si>
    <t>Mapping colour to primary maybe doesn’t seem ideal but I can’t think of a better alternative and the visual design is easy to understand after reading the description.</t>
  </si>
  <si>
    <t>Power plant
generation in the 10 highest generating EU countries</t>
  </si>
  <si>
    <t>Image:
Treemap
Treemap
1545×824 106 KB
Visual design type: Treemap
Name of tool: Tableau
Countries: Russia, Germany, United Kingdom, Turkey, Ukraine, Spain, Poland, Italy, Sweden, France.
Visual Mappings: Colour represents the amount of gwh each plant generates, plants are represented as rectangles and the numeric values displays the amount of power generated.
Unique Observation: Russia is the highest generation country despite not having the largest number of power plants.
Data preparation: Only plants that generated at least 1gwh are included. Stepped blue colour ranging from light to dark to show the comparison between high and low generating plants.
Questions:
Is the treemap clear and understandable or is more information required?
Is the chosen colour scheme appropriate for all people, colour blind etc.
Are there any improvements regarding the chosen data set or visualisation design that could be made?</t>
  </si>
  <si>
    <t>interpretation, color, improvement, DA</t>
  </si>
  <si>
    <t>Hello, your treemap is clear and also your colour choice is on the recognizable level for everyone. To improve your visualisation and make more meaningful, you can add one more internal node such as primary fuel. That is, you can combine your design with primary fuel types of these owners. Thus, the estimated generations are seen according to their primary fuel types as well.</t>
  </si>
  <si>
    <t>The top 10
leading countries for producing power since 2018</t>
  </si>
  <si>
    <t xml:space="preserve">Good Afternoon,
I created a stacked bar chart to show the top 10 leading countries for generating power in (gwh). I also included the percentage of what each fuel type generated for each country.
Image:
LeadingPower
LeadingPower
940×295 78.9 KB
Visual Design Type: Stacked Bars
Name of Tool: Tableau
Country: Top 10 leading countries for producing power: China, Japan, Russia, United States of America, Canada, Germany, Brazil, France, South Korea, United Kingdom
Year: 2018
Visual Mappings:
X-Axis: SUM(estimated_generation_gwh)
Y-Axis: country_long
Colour: primary_fuel
Label: SUM(estimated_generation_gwh)
Detail: country_long
Primary_fuel
SUM(estimated_generation_gwh)
Filter: County_long
Unique Observation: China dominates in the generation of power in the world. With roughly 70% of the energy obtained from coal and roughly 20% being renewable. The second leading country for producing power is Japan. China produces 5.5 times more power than Japan. Japans leading power type is Gas. Russia comes shortly after Japan, with a short of 27,536 GWh. Russia makes most of its power from Gas. In 4th comes United States of America with coal being its primary fuel type. Followed by Canada with roughly 60% of its power being produced by hydro. Then Germany with Coal being it’s primary fuel type. In 7th is Brazil, with roughly 63% of its power generated from Hydro. In 8th is France with roughly 78% of its power generated from Nuclear. Then in 8th and 9th place we have South Korea and United Kingdom.
Brazil and Canada are doing very well on using renewable power fuels to produce energy. Roughly 73% of Brazils power production comes from a renewable source and Canada being 63%.
Data Observation: Filters applied to Stacked bar chart to remove null values and restrict the amount of countries shown
Questions:
Is it okay to restrict the number of countries to the top 10 countries in producing power. Are there any benefits in showing all the countries in descending order?
Is a stacked bar chart the best way to present this title. Is it clear enough? Should I include more information?
How can my visual design be improved?
Source To Dataset:
Global Energy Observatory, Google, KTH Royal Institute of Technology in Stockholm, Enipedia, World Resources Institute. 2018. Global Power Plant Database. Published on Resource Watch and Google Earth Engine;
URL: http://datasets.wri.org/dataset/globalpowerplantdatabase
Thank you very much for taking the time to look at my graph!
</t>
  </si>
  <si>
    <t>Hi George,
I think the top 10 is a good restriction and it shows the key information and stops the graph from being overwhelming. I don’t believe there would be much benefit to showing all the countries, as it would be too much information at once.
One way to improve would be to add a filter to the side. That way you could specifically see the generation of each fuel type.
Overall a good representation.</t>
  </si>
  <si>
    <t>Thank you very much for your feedback! Have a lovely day</t>
  </si>
  <si>
    <t>The most popular
energy in different countries in South America</t>
  </si>
  <si>
    <t>image
image
830×668 112 KB
Visual Design Type: Map + Bar Chart
Name of tool: Tableau
Country: South America continent
Years: All the years in the data sets
Visual mapping: Map Size – estimated_generation_gwh, Color – type of energy,
X Axis – Latitude, Y Axis-- Longitude, Mark – Circle, Label ( detail message )–Country and Power plant name.
Bar Chart Color – Country, X Axis – estimate_generation_gwh, Y Axis-- Country and primary_fuel.
Unique observation: Combined with maps and bar charts, we can see that hydro power is the most popular power generation mode in South America. Bra generates more than 350K of electricity through hydro power, and the second energy is natural gas. Some clean energy sources such as nuclear energy and solar power have not been well promoted in South America.
Data preparation: I categorize the national data into their respective continents and apply filters to show the South American information.
Question:
Does this description and designs make sense? If you have good design and idea, share with me thank you!</t>
  </si>
  <si>
    <t>Distribution of
power plants across Western Europe</t>
  </si>
  <si>
    <t>color, improvement, data size</t>
  </si>
  <si>
    <t>This visualisation idea is pretty good and can make sense. But I think the circle view can be change to the line chart in order to demonstrate the difference more clearly.</t>
  </si>
  <si>
    <t>Hello,
I really like your design which is very informative and contributing bar chart and the symbol map is a good idea. However, you can put a legend which explains the meaning of colours on the bar chart.
Thanks so much</t>
  </si>
  <si>
    <t>Area chart |
Generation capacity over the years for each power fuel type</t>
  </si>
  <si>
    <t xml:space="preserve"> color, improvement</t>
  </si>
  <si>
    <t>Avoiding clutter
in digital maps</t>
  </si>
  <si>
    <t>viz_map
Visual Design Type:
: Digital Map
Name of Tool:
: Altair-viz / Python
Country:
: USA
Year:
: 2013-2017
Visual Mappings:
: * mapping 1: Colour maps to the primary fuel used by the plant.
: * mapping 2: Size maps to the average generation of the plant by year.
: * mapping 3: x-position corresponds to longitude.
: * mapping 4: y-position corresponds to latitude.
Data Preparation:
: For the dataset 5000 plants were chosen, located in the USA. Furthermore, the data was cleaned by removing missing values and filtering plants that use less “popular” fuels. Additionally, for each plant in the resulting dataset the average of the yearly production across the 4 years was taken (missing values - if any, were omitted in taking the mean).
Link to dataset: http://datasets.wri.org/dataset/globalpowerplantdatabase
Question:
: * I was wondering whether the design is clear enough or should I aggregate some of the plants given the number of them.</t>
  </si>
  <si>
    <t>Fuel types used
in different countries around the world</t>
  </si>
  <si>
    <t>Image:
image
image
1344×712 47.4 KB
Visual Design Type:
Stacked Bar Chart
Name of Tool:
Tableau
Country:
All countries
Year:
All years
Visual mappings:
Row: The Country Name of A Power Plant
Column: Count of Fuel Types A Power Plant supplies
Unique Observation:
USA has the most fuel types in total than other countries.
Sources:
Data: http://datasets.wri.org/dataset/globalpowerplantdatabase
Data pre-process:
Setting 15 new fields to identify whether a country uses that particular to generate electricity
References:
Indratmo, L. et al., 2018. The efficacy of stacked bar charts in supporting single-attribute and overall-attribute comparisons. Visual Informatics, 2(3), pp.155–165.
Question:
How can my visual design be improved?</t>
  </si>
  <si>
    <t>Your visualization is good!
I think the x axis is a little bit vague. Also maybe using a function such as log to make the smaller countries a little more visible?</t>
  </si>
  <si>
    <t>Global Total
Estimated Power Generation by Country</t>
  </si>
  <si>
    <t xml:space="preserve">Visual Design Type: Choropleth Map
Name of tool: Tableau
Countries included: All countries included in the dataset with estimated generation data
Years: 2013-2017
Visual Mapping: Longditude, Latitude, Country (for labels and details), estimated generation (gwh) (shown with colour)
Unique Observation: Allows comparison of power generation by countries, more orange Countries are estimated to produce more power. i.e. China generates far more power than its neighbour Mongolia.
Data Preperation: Estimated generation of powerplants totalled for each country.
Source: http://datasets.wri.org/dataset/globalpowerplantdatabase
Question:
Is this Visual Design sufficiently clear?
Are there any improvements I could make to this design?
Total Estimated powe gen by Country
Total Estimated powe gen by Country
2007×1277 469 KB
</t>
  </si>
  <si>
    <t>Your visualisation shows what you want it to show very clearly. The only suggestion I could make is to spread the shading a bit more, due to lots of countries looking very similar.</t>
  </si>
  <si>
    <t>Visualizing
global power plant data</t>
  </si>
  <si>
    <t>Hi, you can assume that I am a staff of a company that something to do with the power plant. and I’ve been working on finding a good place for some new plants. So I if I could do well, I might get promoted.
(ok, the truth is I am a student, my teacher “gave” me the job, lol )
the data source is:http://datasets.wri.org/dataset/globalpowerplantdatabase
The question is:
I noticed that If the data and the data under the condition of the difference in the value of using the map as a visual analysis is not so easy to see that trend or details, for example, in my case, the capacity of different countries varies widely, lead to some local elements takes up the area is too big, but some places are too small, if I simply adjust the size, it is difficult to see the distribution trend of concrete. In this case, is there a better way? Like working with data. Or, can I use other visualization methods instead?
1582585247(1)
1582585247(1)
559×741 69 KB</t>
  </si>
  <si>
    <t>Low Emission
Energy Sources Growth</t>
  </si>
  <si>
    <t>Data Set: http://datasets.wri.org/dataset/globalpowerplantdatabase
Visual Design Type: Side-By-Side Bars
Name of Tool: Tableau
Country: All
Years: 2013-2017
Visual Mappings: Columns represent low emision fuel types, with the GWh generation through 2013-2017 nestled under their respective fuel type. Each colour represents a different fuel type.
Unique Observations: We can see that wind, hydro, and nuclear fuel types produced the most GWh from 2013-2017. However, there is a downward trend in wind and nuclear energy production, possibly signifying even a further downward trend for these types. Wind and solar on the other hand show an increase in usage.
Data Preparation: Fuel types are filtered to include only low emission sources.
Question: Is this an effective way to show the trends overtime of the demand for clean energy sources? Can things such as colour and the overall look of the graph be improved upon?
Thanks very much for taking the time to look at my graph, and for any feedback you may have!</t>
  </si>
  <si>
    <t>The images does well to show the different level of growth.</t>
  </si>
  <si>
    <t>Countries with
lowest power generation</t>
  </si>
  <si>
    <t>Hello,
I created a stacked bar chart to show the countries with the least amount of power generated (in gwh), which also shows the percentage of what different fuel types generates for each country, and I am uncertain about how I should further approach designing this visualisation.
Thanks in advance : D
Image:
image
Dataset Source: http://datasets.wri.org/dataset/globalpowerplantdatabase
Visual Design Type: Stacked Bar Chart
Name of Tool: Tableau
Country: All (Filtered to show the bottom 20 countries at power generation)
Year: 2013-2017 Estimated
Visual Mappings:
•	Stacked Bar Chart:
X-Axis: country_long
Y-Axis: SUM(estimated_generation_gwh)
Marks: Bar
Colour: primary_fuel (Automatic palette)
Filters: country_long&gt;Top&gt;By Field&gt;Bottom 50 by estimated_generation_gwh Sum;
SUM(estimated_generation_gwh)&gt;Special&gt;Non-Null Values
Sort: estimated_generation_gwh ascending
Unique Observations:
Togo is the country with least amount of estimated power generated, most of which is generated via hydropower.
It is then followed up by Benin and Eritrea as second and third countries with the smallest power generation respectively, and they solely rely on oil for power generation.
Power generation in Botswana is entirely dependent on coal as primary fuel, and Nepal only uses hydropower.
Cyprus seems to be the highest generating country out of the 20 that only rely on one primary fuel, which is Oil.
Oil and hydropower seems to be the most used primary fuels between these 20 countries.
Data Preparation:
Filters applied to Stacked bar chart to remove null values and restrict the amount of countries shown.
Questions:
Would this visualization benefit from implementing additional visualizations, or is it clear enough and present enough insightful information?
Since the purpose of the visualization is to show some of the countries with the smallest total power generation, is it ok to restrict it to 20 countries or would the visualization benefit from showing all countries in ascending order of power generation?
There are about 69 countries that have null values for ‘estimated_generation_gwh’ (and have been filtered off from the visualization), would not knowing if these countries could have lower power generations than what is known invalidate the visualization?
For some countries, the generation of some fuel types is 0, should values below 1 be filtered to remove irrelevant data from the visualization?</t>
  </si>
  <si>
    <r>
      <rPr>
        <rFont val="Arial"/>
        <color theme="1"/>
        <sz val="8.0"/>
      </rPr>
      <t xml:space="preserve">Hi Alex,
I feel that this visualisation conveys information well, in my opinion another visualisation along side this one is not needed. I’d personally </t>
    </r>
    <r>
      <rPr>
        <rFont val="Arial"/>
        <b/>
        <color theme="1"/>
        <sz val="8.0"/>
      </rPr>
      <t>alter the colour palette slightly to make Gas and Oil more distinc</t>
    </r>
    <r>
      <rPr>
        <rFont val="Arial"/>
        <color rgb="FF000000"/>
        <sz val="8.0"/>
      </rPr>
      <t>t, it can be more difficult to read compared to the other fuels. In terms of the irrelvant fuel types that may appear as zero, I’d recommend filtering out these values as they’re difficult to read due to their size.
Overall, great visualisation!</t>
    </r>
  </si>
  <si>
    <t>Generated power
for different fuel in each continent</t>
  </si>
  <si>
    <t>Hi, I’m looking for some answers to some questions I have on a visualisation I’ve produced as part of my coursework.
337
337
1331×752 30.6 KB
Visual Design: Stacked bar graph
Name of Tool: Tableau
Country: All countries with an estimated generation value
Year: All years used in the dataset
Visual Mappings:
X-Axis: Continent
Y-Axis: Estimated generation (GWh)
Colour: Primary fuel
Unique Observation: This graph shows that Asia generates a massive amount of energy compared to the other continents and is the leading continent in coal, gas and hydro usage to produce energy.
Data Preparation: I added continent a continent column in the csv file and filtered out the null values.
Dataset: http://datasets.wri.org/dataset/globalpowerplantdatabase
Questions:
Does my visual design present the information well?
Are there better colours I could choose to help differentiate the fuel types more?
Is there another visual design that would be better for this?
Thank you!</t>
  </si>
  <si>
    <t>Hello,
Your visual design presents the information of the amount of power generated by each fuel in each continent really well. You have shown this through use of a variation of colors that distinct the respective data from each other very well. I would like to add that you could use different colors for Wind and Oil as it may be hard for a color blind person to distinguish between them. I also feel that the current visual design is sufficient in showing the intended observation.</t>
  </si>
  <si>
    <t>Hi, this is a really clear visualisation for a bar chart. I am impressed!
How did you manage to get the continent data into the data set?</t>
  </si>
  <si>
    <t>Thank you!
For the continent data I made a new column in the csv file and pasted in the continent for each country, although I’m sure there’s a much easier and faster way to go about it in tableau.</t>
  </si>
  <si>
    <t>I hadn’t thought about how the colours would appear to those who are colour blind so I’ll keep that in mind. Thanks for the feedback!</t>
  </si>
  <si>
    <t>I also added more data manually, was hoping you knew a faster way around this haha</t>
  </si>
  <si>
    <t>to do this quicker next time, grab a csv file country code i.e (afg) and continent and perform an excel vlookup</t>
  </si>
  <si>
    <t>It may be easier to visualise the fuel types with lower contribution if they were segregated from larger contributions and put on a different chart with a smaller axis. For example, its hard to see where Petcoke is.</t>
  </si>
  <si>
    <t>The main
generation energy and power plant distribution in Britain in different periods</t>
  </si>
  <si>
    <t>image
image
830×654 114 KB
Visual Design Type: Map + Line Chart
Name o f tool: Tableau
Country: South America continent
Years: All the years in the data sets
Visual mapping: Map Size – capacity_mw, Color – primary_fuel , X Axis – Latitude, Y Axis-- Longitude, Mark – Circle, Filter – Country(UK), Label – Name of power plant and Country.
Line Chart Color – Country, X Axis – commissioning_year, Y Axis – The number of power plants and capacity_mw.
Unique observation: In this design, the map mainly shows the distribution of different energy power plants in the UK. Combined with the line chart, we can find that before 1990, most of the power plants in the UK were hydro power plants, and natural gas and wind power plants dominated from 2000 to 2008. After 2008, solar power plants have been promoted. But according to the generated power line chart, we can find that the UK still needs to rely on coal-fired power plants to generate electricity to meet the domestic energy demand.
Data preparation: I use the filter to remove the null value in the year data to avoid its impact on the generation of statistical charts. On the other hand, I use the count function to calculate the number of power plants with different energy sources established in the UK in different time periods.
Reference: McCosker, A., &amp; Wilken, R. (2014). Rethinking ‘big data’as visual knowledge: the sublime and the diagrammatic in data visualisation. Visual Studies , 29 (2), 155-164.
Question:
Does this design make sense? Is there anything that needs to be improved? If you have good design and ideas, please share with me, thank you!</t>
  </si>
  <si>
    <t>map, line chart</t>
  </si>
  <si>
    <t>This visualization is generally make sense and the color, size channal makes this design more clearly. However, I think the Y-axis name of the below line chart is ambiguous. It needs some direct interpretation.</t>
  </si>
  <si>
    <t>Digital Map
Question About Country Pollution</t>
  </si>
  <si>
    <t>Hello Guys,
I am a final year computer science student in Swansea and I have a question related to one of the visual representations that I had to build for one of my assignments.
The details are as following:
Year : all years
Visual Mappings:
The Longitude is positioned on the Y axis while the Latitude is positioned on the X Axis.
Screen Shot 2020-02-24 at 8.32.28 PM
Screen Shot 2020-02-24 at 8.32.28 PM
1462×1072 249 KB
In terms of shape for this particular example there isn’t one.
In terms of colors the mapping is conducted through a gradient descent of blue.
It outlines the pollution index in regards to the countries on the globe.
The higher the level of pollution is the higher the level of the blue color is.
Unique Observation:
Observations in regards to the digital map are the following:
Pollution level is very high is Asia.
Quality of air is very low in South Asia in particular and is behind Europe and North America.
Data Preparation:
In terms of data I have added a new data set that reflects the pollution level on each country, thus the demonstration in the digital map of pollution levels on countries.
In terms of marks I am using all Countries which I am not filtering, in order to observe the distribution of pollution on all countries.
I am using the function AVG for the pollution index in order to depict the average for each country. In this way a gradient descent is obtained that outlines the pollution index for each country.
Is there a better way to express the data in a more appealing color pallet ?
Do the neighboring countries influence the level of pollution in once own country? It would be interesting to observe specific areas of countries to depict if the pollution is coming from the borders of the certain country or if it is simply caused by plants owned domestically.
Looking forward to any reply.
Thank you!</t>
  </si>
  <si>
    <t>Hey Alex,
In regards to the colour palette, I am thinking you can apply a logarithmic function so that you can spread the distribution better. There is barely any difference noticeable in between Russia and the rest of Europe for example. :slight_smile:
I really like the idea behind your graph, it is interesting to see how pollution is spread over countries.</t>
  </si>
  <si>
    <t>TreeMap
Visualisation on Electrical Generating Capacity of Power Plants globally</t>
  </si>
  <si>
    <t>Hello,
I’m OP’s coursemate at the same university, this is my own visualisation of the same dataset.
treemap1
treemap1
2072×1456 189 KB
Changes I made from OP’s version:
Rectangles are coloured by the fuel type they are representing, rather than the number of power plants using that fuel. In OP’s visualisation it is not possible to see what type of fuel a square is representing if it is too small to be labeled, this change allows the reader to obtain that information by comparing the square’s colour to the legend.
Continuing my previous point, the number of power plants for a fuel type in a country is omitted from my visualisation, as I do not believe it is a useful metric in the context of comparing energy output capacity of different fuel types by country. I’d love to be corrected if I’m wrong though.
All columns from the dataset are included in the visualisation, instead of only the major countries hand picked by OP. This change highlights the enormous power throughput of USA and China compared to the rest of the world, which cannot be interpreted from OP’s visualisation.
Which visualisation is more perferrable? Any constructive criticism would be appericated.
@965663 Instead of taking a screenshot, you can export a PNG of your Tableau visualisation by navigating to Worksheet &gt; Export &gt; Image… on the menu bar.</t>
  </si>
  <si>
    <t>Largest
Generators of Power by Power Type</t>
  </si>
  <si>
    <t>Greetings everyone, I’m a Swansea student working on a coursework and would like some input for this visualisation.
Image:
LargestGenByPowerType
LargestGenByPowerType
1473×838 54.7 KB
Visual design type: Treemap.
Name of tool: Tableau.
Country: Global.
Visual mapping: I use the Sum of the capacity_mw as the colour and size and the primary_fuel as the primary lable and then the country as the secondary one.
Unique Observation:: We can see that while the most power generation comes from coal and more specifically China we can see that the countries most heavily invested in unrenewable fuels also are making the largest investments into the renewable fuel infrastructure with Coal using china having a large income on power from Hydroelectric and The United States of America that are second on Coal use as well as first on Gas investing into all other major renewables other than Nuclear
Data Preparation: This visualisation excludes the least important(When it comes to capacity_mw) to improve readability and focus on the top 7 types of fuel.
Dataset: http://datasets.wri.org/dataset/globalpowerplantdatabase
Question:
I really wanted to include Solar but didn’t want to give up showing all the other types of fuels.
Is there a way to fix that
is there a way I could better represent the unrenewable/ renewable fuels, without excluding the other players. That may not have as much invested into power generation but are generating a big part of their power from, for example, Nuclear, like France.</t>
  </si>
  <si>
    <t>In regards to the first question, you might try applying a logarithmic function on the capacity to even the spread, but you might lose quality of the data.
You could try grouping the renewables/unrenewables into groups and try and plot that.</t>
  </si>
  <si>
    <t>*()</t>
  </si>
  <si>
    <t>Fuel
distributions in Russia</t>
  </si>
  <si>
    <t>image
image
1990×1362 419 KB
Data set: http://datasets.wri.org/dataset/globalpowerplantdatabase
Visual Design type: Map+pie chart
Country: Russia
Year: all years of the dataset
Visual mapping:
colour : colour mapped different primary fuel categories
size: size of the estimated generation of different fuel types
Pie chart: all types of fuel distributions
Unique Observation: Gas plays an important role in Russia. Most power plants are located in the border of the country.
Reference: Wesley, R., Eldridge, M., &amp; Terlecki, P. T. (2011, June). An analytic data engine for visualization in tableau. In Proceedings of the 2011 ACM SIGMOD International Conference on Management of data (pp. 1185-1194).
Question:
Does my visual map make sense?
Please give me some advice to improve it.
Thanks for your time.</t>
  </si>
  <si>
    <t>I can clearly understand the fuel distribution of Russia in terms of this visual design. Besides, I can know the percentage of each primary fuel type from the pie chart.</t>
  </si>
  <si>
    <t>Gantt Chart
Visualisation of Power Plants and the Fuel Source Used</t>
  </si>
  <si>
    <t>Hello I am a Swansea University Student studying Data Visualisation and have produced some representations of the Global Power Plant Database data set, here is one. This Gantt Chart represents created power plants against the fuel source they use to show that as the years change so does the type of power plants created.
Image:image
Source : http://datasets.wri.org/dataset/globalpowerplantdatabase 1
Visual Design Type: Gantt Chart
Name of Tool: Tableau Desktop
Country: All countries
Year: All years
Visual Mappings: Colour: primary_fuel
X-axis: commissioning_year
Y-axis: primary_fuel
Data Preparation: Removed null data
Observation: As the years increase so does the amount of renewable power plants that are created also less non-renewable plants are created.
Questions:
Does the graph represent the data clearly?
Any advice on other visualisation techniques that could present the same data more clearly?
Could the chart be clearer when it represents the data? Eg Increase the X-axis to make the points more obvious and not just a block.
Thank You.</t>
  </si>
  <si>
    <t>gantt chart</t>
  </si>
  <si>
    <t>1 - It is clear apart from points where there are so many plants being made that the bar is a solid colour, its hard to get a reading from those areas.
2 - I think this is the best option for this selection of data.
3 - Maybe just taking the last 50 or so years of data could solve the block of data issue and it would also be more relevant because many of the fuel types dont go back very far.
Hope this helps</t>
  </si>
  <si>
    <t>I also used this reference to help me understand Gantt Charts more clearly: www-public.imtbs-tsp.eu</t>
  </si>
  <si>
    <t>Estimated power
generated per country</t>
  </si>
  <si>
    <t>image
Visual Design = Map
Tool used = Tableau
Country = All countries in source data
Year = 2018
Visual mappings
- Color = darker green to signify more power generated
Unique observation – Without china excluded from the map, the rest of the map all look like 1 color. This signifies that china is estimated to make a lot more energy than anyone else in 2018
Question
Is the color scheme easy to understand or should I change try something else?</t>
  </si>
  <si>
    <t>The color scheme is fine as is. You may benefit from experimenting with other color schemes in order to find one you think fits it best.</t>
  </si>
  <si>
    <t>Capacity(Mw) of
European countries and renewable proportions</t>
  </si>
  <si>
    <t>Hi,
I am currently learning Data Visualisation techniques through my Computer Science course at Swansea University and have been tasked with creating some visualisations and getting feedback on them, below is one of my creations. It is a stacked bar that depicts the amount of renewable vs unrenewable capacity in European countries.
Image:
image
image
771×418 37.6 KB
Source: http://datasets.wri.org/dataset/globalpowerplantdatabase
Visual Design Type : Stacked bars
Name of Tool : Tableau
Country : European Countries
Year : N/A
Visual Mappings:
Column is Country name and Row is Capacity in MW
Colour is the fuel type (Custom column I made – Renewable or Unrenewable)
Unique Observation : We see a common trend with the top 5 or so countries where a large majority of capacity comes from unrenewable plants, however, Norway breaks this trend with a massive majority from Renewable and many smaller countries follow this such as Austria, Iceland, Luxembourg, and Sweden with many more having interesting proportions.
Data Preparation : Filtered countries to Europe, Fuel type is a column I made in the excel spreadsheet by using an if statement and the primary fuel to categorise it into Renewable or Unrenewable.
Question:
Is it useful to see the simple breakdown of Renewable vs Unrenewable or would you rather see the more complex breakdown of the many individual types of fuel used, even if it affects aesthetics and readability negatively?
Thanks for reading and anyone feel free to answer my question as I’m curious about the readability vs complexity tradeoff.</t>
  </si>
  <si>
    <t>stacked bar</t>
  </si>
  <si>
    <t>Hi, your visualisation is clear and it’s better to view it as you have done with the visualisation you have created, adding a more complex view would cause an overload especially to the countries with smaller values. Adding multiple visualisations by using a dashboard may allow you to represent the individual types of energy used without causing overload. Hope that helps.</t>
  </si>
  <si>
    <t>Reference material: https://chartio.com/learn/charts/stacked-bar-chart-complete-guide/ 3</t>
  </si>
  <si>
    <t>Choosing the
colour scheme of a Choropleth displaying the oldest power plant in each country</t>
  </si>
  <si>
    <t>Oldest Power Plants Globally
Oldest Power Plants Globally
1948×1574 444 KB
Visual Design Type: Choropleth. It shows the commission date of the oldest power plant in each country.
Name of Tool: Tableau.
Countries: This is a global chart including every country with suitable data.
Year: This chart shows the oldest plants in each country, the years range from 1896 to 2018.
Visual Mappings: The Longitude and Latitude of each plant was used to map them to their country. The commission date of the oldest plant in each country is mapped to its colour. If a power plant is very old, then the country is yellow. If a country has relatively new power plants, then the country will be coloured green.
Unique Observation: Countries within the continent of Africa seem to have relatively new power plants when compared to the rest of the world. This may be due to the fact that there are many developing countries within Africa.
Data Preparation: I had to filter out all but one power plant for each country. The only power plant that was being taken into account is the oldest one. This involved creating a calculated field in Tableau and filtering out any that didn’t satisfy the condition.
My question is as follows: is there a better colour scheme that could be used to improve the readability of the chart?
Along with this, any other suggestions as to how I could improve the visual design of the Choropleth would be greatly appreciated.</t>
  </si>
  <si>
    <t>cohorpleth map</t>
  </si>
  <si>
    <t>Very clear map, I actually think the yellow - green colour scheme was a good choice, since no other colour schemes really associate well with age.</t>
  </si>
  <si>
    <t>The colour scheme chosen works well. However zooming into the map to get rid of some of the white space could help focus the use more on the data shown.</t>
  </si>
  <si>
    <t>The colour scheme looks great. A small nitpick is that you could filter the year so it doesn’t end with a decimal point. You can do this by right clicking your measures and using the custom format.</t>
  </si>
  <si>
    <t>Russian Energy
production by Fuel Type</t>
  </si>
  <si>
    <t xml:space="preserve">Hi,
I am a student at Swansea University, learning Data Visualisation. I have been tasked with creating some visualisations using the GPPP dataset. This is one of my attempts. I would like to improve upon the clarity. Thank you in advance!
Sheet 3
Sheet 3
1231×1131 134 KB
Data set：http://datasets.wri.org/dataset/globalpowerplantdatabase
Visual Design Type : Packed Bubbles
Name of tool : Tableau
Country : Russia
Year : 2014
Visual Mapping :
Colour : Primary_fuel
Text : Owner
Shape : Circle
Size : Estimated generated electricity relative to the total production of Russia.
Unique Observation : The majority of the energy comes from many different companies who use Gas as a resource. The amount of energy produced by the use of coal, hydro and nuclear is very similar. There is a lot of competition between Gas and Coal companies yet there are only two companies that use Nuclear fuel.
Question :
Are the colours suitable enough and clear to understand?
Should I avoid having text In this type of visualisation?
Is there a better way to convey the difference in number of companies based on the fuel they use?
</t>
  </si>
  <si>
    <t>color, label</t>
  </si>
  <si>
    <t>Relationship
between Primary Fuel Sources and Secondary Fuel Sources using Radar Chart</t>
  </si>
  <si>
    <t>Hi everyone,
Hope you are having a great day. Inspired by [1 7], I am trying to find the relationship between the primary fuel sources and its secondary fuel sources (i.e. what secondary fuel is likely to occur given the primary fuel) using radar charts. There are two figures below, the first one showing the overall plot of the primary fuel sources against their secondary fuel sources and the second figure showing the breakdown of each primary fuel source.
Image:
Untitled
Untitled
795×1173 216 KB
Untitledq
Untitledq
785×545 84.5 KB
Visual Design Type : Radar Chart
Name of Tool : Plotly and Matplotlib
Country : All countries
Year : All years
Visual Mappings :
The axis of the radar chart provides one axis for each secondary fuel source (hydro, cogeneration, coal, biomass, wind, gas, waste, storage, solar, petcoke, other and oil). The colour shows the type of primary fuel sources. The shape and size allow us to see which secondary fuel source is related to the primary fuel source (i.e. how likely is the secondary fuel source to occur given the primary fuel source). The bigger the area/shape, the more the correlation between the primary fuel source and its secondary fuel sources.
Unique Observation : From the radar chart, we can see that most of the non-renewable energy like coal, oil and gas are correlated to one and another.
Data Preparation : The dataset is filtered so that it does not include any null values. For each primary fuel source, the sum of each secondary fuel source is calculated. The axis of the radar is then calculated by getting the maximum and the minimum counts secondary fuel source respective to their primary fuel sources. As the maximum for certain primary fuel sources such as Coal, Oil and Gas are higher than most of the other primary fuel sources, we used the logarithmic function to normalize the radar.
Source : http://datasets.wri.org/dataset/globalpowerplantdatabase
References:
[1] Holtz, Y. (n.d.). The Radar Chart and Its Caveats . Retrieved from from Data to Vis: https://www.data-to-viz.com/caveat/spider.html 7
[2] Christian Partl, P. P. (n.d.). Star Plots: A Literature Survey. Retrieved from https://courses.isds.tugraz.at/ivis/surveys/ss2010/g4-survey-starplots.pdf 3
Questions :
Is the choice of colour appropriate? As there are too many colours (primary fuel sources), it might be hard to understand the visualisation.
Should I get rid of the primary fuel sources that have smaller number of secondary fuel sources such as Geothermal, Storage, Nuclear, Cogeneration and Hydro?
Is there any suggestions that I can further improve on my data visualisation?
Thank you for reading and your suggestions are much appreciated! :smiley:</t>
  </si>
  <si>
    <t>I find this a great representation of relationships between primary and secondary fuel. I like how it there is an overall graph along with one that is individual.
But I do have some suggestions
Individual graphs
Maybe it might be best to make the individual ones also have the same scale so it can be easily compared to one and another. For example Oil and Petcoke at first glance can be seen to have similar maximum value but that is not the case.
Also, have the same secondary fuel labels on the outer ring as the overall graph. It will make it easier to compare the overall one to individual. For example, Oil in the overall graph has a different shape to the individual one. And since the secondary fuel labels are in different places for individual ones, it can be hard to see how two or more actually overlap.
Overall graph
The colour in my opinion is a bit chaotic. They are overlapping with one and another quite a bit, but this can be hard to fix. Maybe there are better colour choices that can show the differences.
Further information extraction
It might be interesting to see if a powerplant has renewable energy source as their primary, is it also the case that their secondary fuel source is also renewable? Or vice versa for non-renewable.
But overall, I really like the design idea you went for. Its nice to see the relationships of primary and secondary fuel.</t>
  </si>
  <si>
    <t>Hi,
It might be hard to clearly see the overlapping areas of the different colours. In my opinion, it could be visibly clearer if you could try out some colour combinations or set higher transparency for some colours. Keeping the primary fuel sources in the second figure would be better if you were to show the relationship between primary and secondary fuel holistically. Overall, it is a great idea to visualise the relationship this way.</t>
  </si>
  <si>
    <t>Neat representation to show the correlation between two data but as mentioned above, it can get messy since the image aren’t too big and yes, there’s too many colour. Getting rid of some data is plausible if those data are trivial and pure noise (but rare to know for certain that they are noise).
Maybe using other library that can animate the graph ?</t>
  </si>
  <si>
    <r>
      <rPr>
        <rFont val="Helvetica Neue"/>
        <color rgb="FF222222"/>
        <sz val="8.0"/>
      </rPr>
      <t xml:space="preserve">Overall is quite good to observe the relationship between primary and secondary fuel. However, in the overall graph it is quite difficult to see and find one and other relationship since there are too many colors overlapping each other. It will be great if is so interactive graph. Also, I agreed with </t>
    </r>
    <r>
      <rPr>
        <rFont val="Arial"/>
        <color rgb="FF222222"/>
        <sz val="8.0"/>
        <u/>
      </rPr>
      <t>@SwanseaStudent</t>
    </r>
    <r>
      <rPr>
        <rFont val="Arial"/>
        <color rgb="FF000000"/>
        <sz val="8.0"/>
      </rPr>
      <t xml:space="preserve"> comment above; the scale of the individual graph and the position of the secondary fuel should be consistent so that we can make comparison between them.</t>
    </r>
  </si>
  <si>
    <t>Does this
visualisation make sense?</t>
  </si>
  <si>
    <t>Screenshot 2020-02-24 at 18.19.48
Screenshot 2020-02-24 at 18.19.48
3554×2182 990 KB
Guideline: The Visualisation looks at the fuel types that are responsible for most/least of the power generation.
Visual Design Type: Packed Bubbles
Name of Tool: Tableau
Country: U.S., UK, Japan, Germany, Australia, Mexico Brazil, Argentina, Venezuela, France, Italy and 153 other countries.
Year 2013 to 2017.
Visual Mapping: Colour: mapped to the type of primary fuel, Shape: circular represents the country and fuel type, Size: represents the amount the type of fuel used in each country (the larger the more common).
Unique Observation: We can clearly see the most fuel type is responsible for most power generation is Coal and gas is one of the most commonly used.
Source: http://datasets.wri.org/dataset/globalpowerplantdatabase
Reference: endcoal.org/global-coal-plant-tracker/ 1
Question:
Does this visualisation make sense?
Can I make it better?
Are there any other types of visual layouts that would be better for this challenge?</t>
  </si>
  <si>
    <t>I feel like this visualisation is a nice way of displaying dominant countries for the most dominant fuel types (i.e China for Coal). The choice of colour, sizing and labelling makes it clear to read.
However this visualisation can make it difficult to infer relationships between fuel types, it is not obvious which fuel types produce the most energy and by what margin.
Perhaps a treemap could be used if you wished to have comparable entities, and therefore the most productive fuel types could also be determined from your visualisation.</t>
  </si>
  <si>
    <t>Wind and Solar
Fuel Distribution Across Europe</t>
  </si>
  <si>
    <t>Guideline: Hi, I have used Tableau to use my data to generate a Geographic visualisation of Wind and Solar Fuel Distribution across Europe.
The reasoning for this plot have been inspired by articles [1] and [2] in an attempt to visualise patterns in the locations of these plants, and perhaps see if it is influenced by patterns in the jet stream and/or geographical location.
The visual design type was selected as a result of learning the advantages of Geo Maps from website [3].
Dash1
Dash1
943×783 185 KB
Visual Design Type: Digital / Geographic Map
Name of Tool: Tableau
Country: Europe
Year: All.
Visual Mappings:
Detail - Name of Plant
Color - (Green = Wind, Red = Solar)
Data Source: http://datasets.wri.org/dataset/globalpowerplantdatabase
Data Preperation:
Filters
Primary Fuel - (Wind, Solar)
Country - (European Countries)
Information Source: Integration of wind and solar power in Europe: Assessment of flexibility requirements -
https://www.sciencedirect.com/science/article/pii/S0360544214002680 [1]
Jet stream wind power as a renewable energy resource: little power, big impacts - https://pure.mpg.de/pubman/faces/ViewItemOverviewPage.jsp?itemId=item_1693453 1 [2]
https://www.idashboards.com/blog/2017/08/02/5-provocative-map-data-visualizations/ 1 [3]
Question:
Do you feel like the visualisation clearly displays geographical trends in wind and solar plants?
Would you recommend any additional data to be marked to perhaps convey greater information to the user?
Is the use of color mapping optimal?
Would you recommend perhaps using an alternative visualisation technique that could display the desired patterns more clearly?
Thanks in advance.</t>
  </si>
  <si>
    <t>Hello, very nice visualisation!
To answer your questions:
The visualisation clearly shows where plants are located, however there is some visible overlapping of data which may make it hard to tell if there are plants of the other variety in the same location.
Where this overlap occurs the number of each plant could be indicated, also the amount of power plants produce could be included to more reliably represent the scale of fuel distribution within some area.
I believe the colour mapping is indeed optimal, clearly showing the different classes of power plant.
A cloreopathic map could be used with countries broken into their states, the map could then be colour mapped to represent class of plant. This would show us less precise locations for individual plants, however may more clearly indicate states preferences in fuel distribution.</t>
  </si>
  <si>
    <t>Thank you for your response, this is definitely advice I will apply when making future visualisations.</t>
  </si>
  <si>
    <t>Renewable vs
Non-renewable energy in the UK and Ireland (2014)</t>
  </si>
  <si>
    <t>Hello, I study at Swansea University and have been tasked to create data visualizations for the global power plant database (GPPD). http://datasets.wri.org/dataset/globalpowerplantdatabase
I have come on here to ask how could my visual design be improved?
Image :
image
image
1059×621 122 KB
Visual Design Type : Digital (Symbol) Map
Name of Tool : Tableau
Country : United Kingdom, Ireland
Year : 2014
Visual Mappings :
Column: Longitude (generated)
Row: Latitude (generated)
Marks:
Detail: country_long
Detail: AVG(longitude)
Detail: AVG(latitude)
Detail: wepp_id
Colour: primary_fuel_grouped [Renewable, Non-Renewable]
Shape: Sum(estimated_generation_gwh)
Unique Observation :
There is many more renewable power plants throughout the UK and Ireland but they produce a significant amount less gwh than the non-renewable sources. The spread of renewable power plants can be seen along coastlines and throughout most of scotland which can be explained due to wind and tidal energy that can be utilized with these power plants. Larger, non-renewable power plants are mostly seen in the center of the United Kingdom as this is where many populated cities are.
Data Preparation : primary_fuel was grouped into renewable and non-renewable. Null values were also removed.</t>
  </si>
  <si>
    <t>This is very interesting to see the distribution of renewable and non renewable fuel sources throughout the UK and Ireland, I like that it can be seen that Scotland relies a lot less on non renewable sources in comparison to England.
Perhaps some circles are a bit small which makes it difficult to see if somebody’s eyesight is not great.</t>
  </si>
  <si>
    <t xml:space="preserve">Hello Adam, thanks for the feedback! I have made the minimum size of the circles slightly larger to make reading the visualization easier, but I do not want to make the size of the circles too large as it will become hard to differentiate how many power plants there are. Here is an improved version below, please let me know if this any easier to read.
</t>
  </si>
  <si>
    <t>How renewable
fuel Sources in Great Britain are distributed and their estimated generation
(GWH)</t>
  </si>
  <si>
    <t>Hello, I am a student as Swansea University and I have been given the task of creating data visualizations for the global power plant database (GPPD). http://datasets.wri.org/dataset/globalpowerplantdatabase
I’d like to know how can my visual design be improved? or Any other ways that I could visualize the distribution of renewable energy fuel sources across Great Britain?
Image:
image
Visual Design Type:
Symbol Maps
[1] Proportional symbol maps visualize numerical data associated with point locations by placing a scaled symbol—typically an opaque disk or square—at the corresponding point on a map. The area of each symbol is proportional to the numerical value associated with its location.
Name of Tool:
Tableau
Country:
Great Britain
Year:
2014
Visual Mappings:
Colour – Primary Fuel
Size – SUM (Estimated_generation_GWH)
Detail – Country
Detail – Gppd_idnr
Detail – AVG(Latitude)
Detail – AVG(Longitude)
X-axis: Longitude (generated)
Y-axis: Latitude(generated)
Unique Observation:
The visualisation displays the distribution of the renewable fuel sources in great Britain and from this distribution it can be seen that in the south closer to the equator there is a large amount of solar power plants, in comparison to the north where there is a lot more wind used as a fuel source including lots of hydro fuel sources on the west coast of Scotland, this is a good representation to show how environmental factors are considered for each fuel source built. Also despite the large amount of Solar fuel sources, none seem to have a particularly large estimated generation (GWH).
Data Preparation:
Primary_fuel was filtered to exclude the non-renewable fuel sources and only include the renewable fuel sources, and country was filtered to only include Great Britain.
Reference [1] : https://doi.org/10.1007/s00453-009-9281-8 1</t>
  </si>
  <si>
    <t>Hey Adam, you’ve made an interesting visualization as it highlights areas that predominately use 1 type of renewable energy (e.g. south using solar). If I would to make any suggestions, it would be to focus the image so that the data points are easier to read by possibly transforming your image to be a landscape version of the UK. Another would be to possibly include other_fuel power stations in the visualization but I know from experience that it can be quite difficult. Other than that, nice work!</t>
  </si>
  <si>
    <t>Gantt chart
showing change in the types of power plants being commissioned</t>
  </si>
  <si>
    <t>This gantt chart shows how the type of power plants being commissioned changed over the time period of 1896 to 2018. This is not specific to a certain country, it encompasses most countries.
This visualisation was created using the ‘global_power_plant_database’ dataset.
To aid in the creation of this visualisation I used the ’ Many Eyes: A Site for Visualization at Internet Scale’ paper.
I would like your professional opinion on my visualisation:
Could the colour palette be improved?
2.Would it be more visually appealing if the data points where further away from each other?</t>
  </si>
  <si>
    <t>Mapping Primary
Fuels Across USA</t>
  </si>
  <si>
    <t>map
map
2812×1522 533 KB
Visual Design: Symbol Map
Name of Tool: Tableau
Country: USA
Year: All years used in the dataset
Visual Mappings:
X-Axis: Latitude
Y-Axis: Longitude
Colour: Primary fuel
Unique Observation: This shows how primary fuels vary in distribution across the USA. Hydro and Solar clusters around coastal areas whereas coal clusters inland. In general, primary fuels tend to cluster together with the same types.
Data Preparation: Data was cleaned to avoid null values.
Dataset: http://datasets.wri.org/dataset/globalpowerplantdatabase 1
Questions:
Does my visual design present the information well?
Are the circle sizes a good balance between showing the location on the map and conveying the primary fuel type?
Should the size of the circles indicate another measurement?</t>
  </si>
  <si>
    <t>size, interpretation</t>
  </si>
  <si>
    <t>Hey asjk,
I would say overall your visualisation presents the idea of information you are trying to portray well. As to whether your circles should be different sizes to indicate another measurement… you must decide whether; 1. Will it help reveal more relevant information 2. Will it effect the ability to convey the information you already show?
I will always lean towards a more is less approach with maps. You’re not trying to tell the whole story just a chapter.</t>
  </si>
  <si>
    <t>Tree Map
displaying types of renewable energy power plants and their capacity in the UK</t>
  </si>
  <si>
    <t>This is a tree map displaying the capacity of each renewable energy power plant within the UK, where the size of each leaf node is representative of their capacity. The bigger it is the greater the capacity. They are sorted by colour based on their fuel types.
To create this visualisation I used the ‘global_power_plant _database’ dataset.
To assist me in the creation of this visualisation I used the ‘Tree visualization with treemaps: 2D Space Filling Approach’ paper.
I would appreciate it if you could answer some questions about my visualisation.
How would you improve the design of this visualisation.</t>
  </si>
  <si>
    <t>Trends in
Primary Fuel Usage for 7 Countries</t>
  </si>
  <si>
    <t>Hello, I’m a student from Swansea University looking for some general feedback for a Data Visualisation coursework.
Image:
Screenshot 2020-02-25 at 01.40.25
Screenshot 2020-02-25 at 01.40.25
823×493 12.7 KB
Description
Visual Design Type: : Gantt Chart
Name of Tool: : Tableau
Country: : Antarctica, Czech Republic, Egypt, New Zealand, Russia, Switzerland, Thailand.
Year: : 1900 - 2020
Visual Mappings: : : * color: color is mapped to the multiple primary fuels used. : * shape: shape represents each entity or energy company. : * position: the position of each rectangle shows the year in which the energy company was established. : * hierarchy: the energy companies are grouped by their countries.
Unique Observation: : We can see that Antarctica has not implemented any other new policy for energy consumption preferences as they only have a singular power plant (throughout the years 1900 – 2020) established and no new implementations have been made. On the other hand, the Czech Republic has initially gone from favouring Hydro back in 1944 to Coal in 2016.And similarly for Egypt, they have gone from Hydro (1967) to Gas (2014). New Zealand has gone from Hydro back in 1914 to showing an interest in Wind energy in their latest power plant. Not much change can be observed in Russia’s case as they have consistently stuck with Gas for their primary fuel. The same can be said for Switzerland as they have stuck with Hydro throughout the years. Thailand also continues to favour the same energy type with Gas as their main choice.
Data Preparation: : Null values were properly dealt with and the appropriate filtering for the countries were done to give the required results.
Dataset: http://datasets.wri.org/dataset/globalpowerplantdatabase
Question:
I was wondering if my graph is any good in representing varying trends for the most preferred fuel choice for the seven countries (are the colors and the other features in my graph appropriate)? Also, I would like to know if there are any better options/forms of representation?</t>
  </si>
  <si>
    <t>Your graph seems fine for the most part, but perhaps a scatter plot would have been more suitable for this particular operation. The data is clear enough for me, and I can clearly understand what your graph is displaying. The colours and the other minor details are appropriate (although maybe increasing the size of the tiles would help boost your graph slightly).</t>
  </si>
  <si>
    <t>Scatter Plot
Comparing Power Output of Plants to Time</t>
  </si>
  <si>
    <t>Hello there, I’m a student from Swansea University looking to get feedback for my visualisation I have created for a coursework.
Image:
scatter
scatter
1541×954 58.1 KB
Visual Design Type: Scatter plot.
Name of Tool: Tableau.
Country: Global.
Year: 1972 - 2017.
Visual Mappings: SUM(capacity_mw) in the x axis and commissioning_year in the y axis. SUM(estimated_generation_gwh) represents the size of each plot and colour is used to show renewable/nonrenewable energy output.
Unique Observation: The scatter gives a visual depiction of how both power capacity and estimated power output in power plants is directly correlated to the years going by. We can also see that the commissioning of renewable power sources started to increase from 2003 onward however power output is not as big as conventional nonrenewable fuel sources.
Data Preparation: Aggregating fuel types into either renewable or nonrenewable. Ignoring of NULL values in the commission_year dimension.
Dataset: http://datasets.wri.org/dataset/globalpowerplantdatabase
Question:
I feel like including the estimated power generation (size) is somewhat redundant because of its similarity to the capacity dimension. Is there a way to contrast the two dimensions in order to pick up on minute differences?
Would there be a more suitable visualisation technique for this data?
Many thanks.</t>
  </si>
  <si>
    <t>scatter plot</t>
  </si>
  <si>
    <t>Hey there, as a first point I think I would switch the x and y around because time is found alot more commonly on the x-axis.
As for your question, even now i have trouble understanding exacly what capacity_mw is, as far as I understand its the amount of power generated from a certain powerplant so that has only confused me more. I would kind of agree and exclude power generation from size.</t>
  </si>
  <si>
    <t>Symbol maps to
visualise countries geolocation sources</t>
  </si>
  <si>
    <t>Question:
http://datasets.wri.org/dataset/globalpowerplantdatabase
Dashboard 7
Dashboard 7
1000×800 205 KB
I would like your professional opinion on my visualisation:
Does my visual design make sense?
Is symbol map efficiently used and if so does the filter used clears distinct information?
Visual Design : Symbol Maps
Name of the tool: Tableau (Online)
Name of the Country: All Countries (All Geo-location Countries)
Null Geo-location Source Countries- China,Israel,Poland
Year: NA
Visual Mapping : X-axes : Latitude ; Y-axes : Longitude
For Geo-location All Sources: Different Colour represent different geolocation sources.
For Null Geo-location Source : Three special Countries China,Israel,Poland as shown.
Unique Observation:
China,Israel and Poland are the countries which are having null geolocation sources. This indicates, these countries do not reveal about most of their resources.
Data Preparation:
Applied the filter for Geo-location Sources,where we are getting all the sources around the world.But It was found China,Israel and Poland are not having any such geolocation sources.</t>
  </si>
  <si>
    <t>The capacity of
different countries to produce energy from wind</t>
  </si>
  <si>
    <t>TreeMap
TreeMap
1000×800 30.4 KB
Dataset: - http://datasets.wri.org/dataset/globalpowerplantdatabase
References: - https://www.eia.gov/energyexplained/renewable-sources/incentives.php 1
Description: - All the countries across the globe are taken into consideration and according to there capacity to generate power from the wind the treemap is developed. The USA ranks first with the highest capacity (88,502Mw) and Mauritania ranks the last with the lowest capacity(30Mw). Wind turbines in the United States were the source of about 6.6% of [total U.S. utility-scale electricity generation] New technologies have decreased the cost of producing electricity from wind, and growth in wind power has been encouraged by [government and industry incentives].
Question: - How can my visual design be improved?</t>
  </si>
  <si>
    <t>Prolifiration of
power generation energy sources globally</t>
  </si>
  <si>
    <t>Hi,
I’m trying to show the proliferation and trend of primary fuel for power generations globally. I’ve made this map chart to attempt to show this but I was wondering if anyone had any ideas on whether it could be done better another way, or if I could modify my map chart to be more clear. My main concern is the number of views. I have tried combining them, however it is then not clear what fuel is used as the colours overlap each other.
Type: maps with detail on demand.
Name of Tool: Tableau
Country:All
Year: All (all power stations assumed to not be decommissioned)
Visual Mappings: Fuel source is mapped to colour. The fuel source is also mapped to a country.
Unique Observation: Fuel source seems to depend on the location of the power plant. While gas and oil seem to be used all over the world, the use of wave and tidal seems to be located only in developed non-land locked countries and nuclear appears only in a few countries (perhaps restrictions on use).
Data Preparation: None.
question2
question2
1339×772 64.9 KB
Thanks</t>
  </si>
  <si>
    <t>data size, color</t>
  </si>
  <si>
    <t>Interactive
Chart with Cross Highlighting</t>
  </si>
  <si>
    <t>VisGuides
VisGuides
574×532 64.5 KB
Dataset: https://docs.google.com/spreadsheets/d/e/2PACX-1vRiBpcV-66HGqgl-XM95FmxtgE58KPuM0A1Y4pm4nibjL3xBAsj_GPubQahxK4pdlmJNHC4GbnQk4ED/pub?output=csv
Description: I’ve been trying to find trends between the location of power plants across the world map and the primary type of fuel. I created my visualization using Altair in Jupyter Notebook. I used a Mercator for the type of map as the dataset includes latitude and longitude points for each plant. Attached is an image of my initial visualization. I’ve used the bar graph to allow a selection of a primary fuel type which will change the top chart by adjusting the rings to show how many plants of the type reside in that region. I was hoping for some help on improving my design.
Questions:
Is this interactive design aesthetically pleasing and easy to use?
Would there be a better visualization for what I’m trying to achieve or even a better tool than Altair that would help in improving interactivity?
In regards to the interactivity, are there any other types of interaction that I could add that wouldn’t crowd the visualization?</t>
  </si>
  <si>
    <t>DA,  improvement</t>
  </si>
  <si>
    <t>Packed Bubbles
Visualisation of Power Plant Generating Capacity by Country</t>
  </si>
  <si>
    <t>Hello everyone,
I have created a packed bubbles visualisation with data from the Global Power Plant Database [1] using Tableau Desktop and was hoping for some feedback on my design.
packed_bubble
packed_bubble
996×726 66.2 KB
Visual Design Type: Packed bubbles
Name of Tool: Tableau Desktop
Country: CHN, USA, IND, RUS, JPN, BRA, CAN, FRA, DEU, KOR, …
Year: N/A
Visual Mappings:
Data:
Label – country
Detail – country_long
Size – SUM(capacity_mw)
Colour – SUM(capacity_mw)
Colour:
Blue-Teal, 10 step colour
Unique Observation:
From this visualisation, we can see that out of the 10 countries with the highest generating capacity (listed above), 8 of those 10 countries are considered the top 10 countries by GDP [2]. This suggests that there is a strong correlation between how developed a country is and how much electricity they can generate.
Data Preparation:
No modifications to the original data
Questions
Does the visualisation make sense and is the visualisation clear?
Is the choice of colour appropiate?
Have I selected an appropriate visualisation design?
Is there any suggestion that I can further improve my data visualisation?
Sources
[1] World Resources Institute Global Power Plant Database available at: http://datasets.wri.org/dataset/globalpowerplantdatabase 1
[2] International Monetary Fund - World Economic Outlook Database (2017) available at: https://www.imf.org/external/pubs/ft/weo/2017/02/weodata/index.aspx 1</t>
  </si>
  <si>
    <t>interpretation, improvement, DA, color</t>
  </si>
  <si>
    <t>I think the visualisation does make sense and the data you are trying to show is obvious. I like how you have used tooltips so you don’t overcrowd the bubbles with data.
The choice of colour is easy to interpret, and I can understand the colours without a problem. But have you thought about how would this look for colourblind people? Another palette could have been a better choice.
Yes, I think the data is well represented and you can see how the weighting works.
It doesn’t seem like you manipulated the dataset in any way. Perhaps something to improve on would be to challenge yourself with a more complex task?</t>
  </si>
  <si>
    <r>
      <rPr>
        <rFont val="Arial"/>
        <color theme="1"/>
        <sz val="8.0"/>
      </rPr>
      <t>Visualization is clear and makes sense, h</t>
    </r>
    <r>
      <rPr>
        <rFont val="Arial"/>
        <b/>
        <color theme="1"/>
        <sz val="8.0"/>
      </rPr>
      <t>owever your size and color seem to do the same thing</t>
    </r>
    <r>
      <rPr>
        <rFont val="Arial"/>
        <color rgb="FF000000"/>
        <sz val="8.0"/>
      </rPr>
      <t>, I would advise using a color scheme for the circles to represent something other than the capacity, for example the primary fuel type.</t>
    </r>
  </si>
  <si>
    <t>Trends in the
Number and Distribution of Power Plants in China (1980–2018)</t>
  </si>
  <si>
    <t>Hi everyone,
I have designed a visualisation with data from Global Power Plant Database and I would like to share it with you.
Image:
China_PowerPlant_Number &amp; Distribution
China_PowerPlant_Number &amp;amp; Distribution
1600×850 77.6 KB
Discription:
Visual Design Type : density map + bar chart
Name of Tool : Tableau
Country : China
Year : 1980–2018
Visual Mappings :
Columns: Commissioning year from 1980 to 2018
Rows: The number of power plants, primary fuel
Color : Different types of fuel
Dotted Constant Line: By 1993, China stopped employing oil and geothermal energy.
Trendline: Trends in the number of power plants from 1980 to 2018 in China.
Height of balls: The number of power plants. The ball representing 2006 is the highest which means the number of power plants in China peaked in 2006.
Unique Observation : We can conclude that China had a growing number of power plants until 2006 when the increase peaked, after 2006, the number of power plants has fallen sharply. Moreover, by 2018, China has always been using coal energy.
Data Preparation : Data is only from the filtered country. Moreover, we choose the commissioning year only from 1980 to 2018.
Source: http://datasets.wri.org/dataset/globalpowerplantdatabase 1
My Question:
• How can my visual design be improved?
• Are there any other types of visual layouts that would be better for this challenge?
I would appreciate it if you could give me some suggeations.
Thanks!</t>
  </si>
  <si>
    <t>density map, bar chart</t>
  </si>
  <si>
    <t>I think this is a great visualization of trends in the number of power plants in China from 1980 to 2018. It graphically demonstrates that the number of power plants in China increased first and then decreased.
Moreover, I have some suggestions for your questions:
· The trend line could be more accurate to better reflect changes in the number of power plants in China
· Maybe you could replace the bar chart with a pie chart or a radar chart to make the fuel comparisons more obvious.
In a word, I like the manifestation of this design which shows both trends and proportion.</t>
  </si>
  <si>
    <t>Each countries
usage of fuel types: What colours fit?</t>
  </si>
  <si>
    <t xml:space="preserve">I have created a treemap to represent the prominence of each country within the usage of each fuel type.
While I have no offensive issues with the current colouring, my question is that should the colouring be based off the fuel type?
Would it make the visualisation more intuitive to base the colours off of the fuel type or should I stay away from doing this due to colours maybe not being optimal for the colourblind?
Also in a more general sense should colouring aim to be contextual, easiest to tell apart, or some mix of both?
And of course I would appreciate any other suggestions for changes.
countries usage of fuels
countries usage of fuels
1391×816 58.8 KB
</t>
  </si>
  <si>
    <t>Small Multiples
Binned Scatter Plot tooltip advice</t>
  </si>
  <si>
    <t>Hello, I have been working on a binned scatterplot visualisation of a power plant dataset 1. I am attempting to use a binned scatterplot to highlight trends in the capacity of a power plant and its corresponding distance from other energy producing facilities. Below is a screenshot of my current design:
Screenshot 2020-02-24 at 20.09.59
Screenshot 2020-02-24 at 20.09.59
2858×698 94.7 KB
The graphs shows data for power plants located in the United States of America. Each graph plots a different fuel type (nuclear, hydro and gas respectively) and shows the relationship between a plants capacity (mw) and its distance (km) from other energy facilities (taken as the average distance from all other power plants in the United States). This visualisation was created to test the hypothesis that larger powerful plants (greater capacities) are located geographically further from other power facilities. Specific visualisation details:
Design type: Small multiples binned scatterplot
Tool: Altair 2
Country: United States of America
Data timespan: 1900-2018
Axis: Average distance to other power plants (km) is plotted on the x axis with Capacity (mw) plotted on the y axis
Colours: Each fuel type has a colour associated with it (Nuclear = red, Solar = yellow, Gas = green)
Size: The size of a binned scatter plot circle represents the number of facilities it accounts for, with larger circles corresponding to a larger number of facilities.
Observations: The graphs allow for trends to be identified for each fuel type. The use of small multiples allows for direct visual comparisons to be made. For example we can see that Nuclear plants show a trend along the y=x line supports the hypothesis that a higher capacity typically corresponds to a higher average distance.
Data preparation: To prepare the data I used python to manipulate the structure to the desired format and then apply a custom function to calculate distance using longitude and latitude. The dataframe was then split by fuel type and plotted as 3 combined binned scatterplots in Altair.
I want to further expand the design and allow for user interaction that will enhance the visualisation in a meaningful way. I am currently working on adding tooltips, I am looking for suggestions of data to include in the tooltips as well as general feedback.
Thanks,
Josh.
References:
Tamara Munzner, Marks and Channels.
Shneiderman’s Mantra, Ben Shneiderman.</t>
  </si>
  <si>
    <t>Hi Josh,
Nice visualisations, I think tooltip information about what each mark represents could help users perform analysis during the exploration phase. Information such as the number of plants accounted for by each bin, the total capacities of each bin as well as axis information are all good examples.
In terms of general feedback, I think small multiples are used well here but I would keep the graph count low (as you have done) to prevent unnecessarily confusing visualisations, it can be easy to get carried away with complex graphs.
Cheers,
Joan</t>
  </si>
  <si>
    <t>Hi Josh,
Great design! Choosing the distance between power plants as a dimension is an original starting point. From the small multiples binned scatterplot, I can see that when the distance between power plants is the same, the fewer power plants there are, the more electricity they produce.
However, as you say, larger powerful plants (greater capacities) are located geographically further from other power facilities. Capacity and distance have a linear relationship, so maybe you could add a trend line in the diagram to better reflect the relationships between these two variations.
Thanks! :yum:</t>
  </si>
  <si>
    <t>Stacking information
on butterflies?</t>
  </si>
  <si>
    <t>OilCostPlantType
OilCostPlantType
1186×945 45.2 KB
A butterfly chart.
I’ve found butterfly charts are often employed to show population data but I have adapted mine to show the relationship between the global price of oil and the number of power plants constructed.
This was created in Tableau, and shows both global average crude oil prices, and global power plant construction over the last 30 years.
Time is being represented on the y axis, and I’ve opted to put the newest data at the top of the graph. The area under the left hand chart shows the cost of oil, while the length of each bar on the right hand graph is the commission rate of power plant construction.
Color has also been used to distinguish plants built to use oil (and gas) and others which understandably would respond differently to the cost of oil changing.
To my surprise, the incresing cost of oil is reflected in an increase in oil power plants. This was surprising and the inverse seems to be true as well.
This data this graph was constructed from is a combination of the data availible at: http://datasets.wri.org/dataset/globalpowerplantdatabase to get power plant comission dates and the data at: https://www.indexmundi.com/commodities/?commodity=crude-oil&amp;months=360 to get the cost of oil over the last 30 years.
I would like to investigate this relationship better, particularly by adressing the effect of inflation on the cost of commodities. While I could simply adjust the price on the left to reflect inflation is there a way I could display price adjusted for inflation on the left axis while still being able to reference the original cost data? I worry a simple stacked area chart would be too difficult to interpret on a butterfly graph.
Many thanks.</t>
  </si>
  <si>
    <t>?</t>
  </si>
  <si>
    <t>butterfly chart</t>
  </si>
  <si>
    <t>Hi, CaisBlogs
Well done! This is a really beautiful butterfly chart which I have never seen before. So thank you for your sharing!
For your question, I seem to see operations that can be used in tableau shown in the following picture:
image
image
786×624 32.9 KB
I am not sure whether my answer is right, looking forward to your reply!
Thanks!</t>
  </si>
  <si>
    <t>Depedence on
non-renewable energy of the world</t>
  </si>
  <si>
    <t>Hi, I am using a dataset of power plants around the world, trying to answer a question of what is the best place for investing into the renewables. Dataset consists of all the major plants in the world, grouped by country, with their respective energy generation and fuel type. Source: (link). What I am missing from this visualization is more information being encoded. Fields like country population or GDP are available to me but I did not know how to include them aesthetically. Is there a way of doing it or maybe combining those features more efficiently?
Something similar was attempted in a paper from 2014: Modeling and visualization of residential sector energy consumption and greenhouse gas emissions by Maija K.Mattinen.
https://doi.org/10.1016/j.jclepro.2014.05.054.
Description : The map is representing how much each country is dependent on renewable vs non-renewable sources of energy. Greener countries are more ‘green’, and redder are the opposite.
Visual Design Type: Digital Map
Name of Tool: Tableau
Country : All available countries
Year : based on data from the year 2014, this data represents the year 2014.
Visual Mappings:
position: latitude and longitude of the country.
hierarchy: separate plants are grouped into their respective countries.
colour: colour represents continuous field called ‘contribution’, explanation of the field below.
Data Preparation:
Renewable: United Nations defines renewables as energy that can be replenished at the same rate it is used. This list includes solar, wind, hydro, biomass, tidal and geothermal energy. Discrete field is created with value ‘renewable’ if the plant uses fuel of that type as a primary fuel; ‘non-renewable’ otherwise.
Contribution: this field denotes the contribution the plant had towards the total energy production of its country. It is calculated through first summing energy generation for each country and then dividing each plants’ generation through that field.</t>
  </si>
  <si>
    <t>The 30 Largest
Energy Producing Countries</t>
  </si>
  <si>
    <t>Hello, I’m Adam a student at Swansea University. As part of the module we were asked to create data visualizations for the global power plant database: http://datasets.wri.org/dataset/globalpowerplantdatabase
I have come on here to ask how could my visual design be improved.
Image :
Largest 30 Countries
Largest 30 Countries
1383×800 65 KB
Visual Design Type : Scatter Plot
Name of Tool : Tableau
Countries : The 30 largest countries by gigawatt hours (GwH) produced in 2014.
Year : 2014
Visual Mappings :
X axis: amount of energy (GwH) produced by the country (logarithmically scaled).
Image: Each point has an image of the country flag.
Size: The total capacity of all recorded power plants in the country.
Unique Observation :
We can see that, maybe not suprisingly, China and the U.S. come out on top for energy generation. Both countries significantly outpace any other in terms of energy generation. Germany is the biggest European producer of energy.
Data Preparation : The GPPD includes both estimated data for 2014 as well as recorded data. So that I can access as much data as possible provided by the dataset I grouped these together (after some sanity checks) into one field.
Questions : I chose not to use a linear scale as China and the U.S. are such big outliers that they make it difficult to compare the rest of the countries. Is this an appropriate solution to that problem?
Does the data read clearly?
Do you think that including flags in the visualization will help or hinder understanding?
I also generated similar insight with a map visualization but found it hard to easily contrast between countries? Are there any better visualization techniques I could have used? Do you think this technique provides additional insight over a map based visualization?</t>
  </si>
  <si>
    <t>Map
visualization of global power plants</t>
  </si>
  <si>
    <t>Hi, I’m doing a visualization of global power generation, and I have a case to share with you
图片1
图片1
1600×900 273 KB
Visual Design Type: Digital map &amp; heat map t &amp; bar char&amp; bubble chart
Name of Tool: Tableau
Country: World
Year: 2017
Visual Mappings: In this design, the heat intensity on the map represents the number and density of power plants. The redder the color, the denser the power plant. The bar chart at the bottom left shows the productivity of the top ten countries. The horizontal axis represents countries, and the vertical axis represents productivity. The bubble chart on the right shows the size and proportion of productivity in different countries. The greater the productivity, the larger the corresponding bubble. Users can hover over the map to see the name and productivity of any power plant. When the user hovers over the bubble diagram or column diagram with the mouse, they will find that the two graphs have some interactivity. When one graph is selected, the other graph also displays the corresponding country data.
Unique Observation: What can be found is that China and the United States are among the most productive countries in the world. But the heat map shows that the density of power plants in the United States is significantly higher than in China. But the bar chart shows that China’s productivity is stronger than America’s. This is an interesting direction。
Data Preparation: The year’s blank data was removed. The bar chart has screened the top ten productive countries. And color coded each country.
Question: Can such visualizations visually reflect the data to the user?Is there any plan that can be modified?</t>
  </si>
  <si>
    <t>Hey, the thermal mapping is great and is definitely a unique way to visualize the dataset. If I were to suggest for anything to improve it would be to reduce the amount of total countries you are showing to provide more clarity with the data. An example solution for this would be to group countries together by region to reduce the number of channels (4-8 ideally) [1]. But overall, a very good visualization so nice work! In case you need further reading for help on this matter feel free to check this academic reference below.
[1] DOI: 10.1109/SIBGRAPI.2011.12 1</t>
  </si>
  <si>
    <t>Hi, thanks for sharing this visualization.I feel great when I see your visualization.Because the black background is so good as the background of the heat map, it can clearly show the function of the heat map.The diagram can show the user a good visualization, using three types of ICONS for visualization.It can reflect the distribution of power plants in different regions and the power generation capacity of different countries.</t>
  </si>
  <si>
    <t>Map and bar
visualization</t>
  </si>
  <si>
    <t>图片1
图片1
865×500 108 KB
Visual Design Type: The mean capacity of different type pf different continent
Name of Tool: Tableau
Country: All of the countries in the dataset
Year: All of the years in the dataset
Visual Mappings: This visualization consists of a topographic map and six pie charts. In the topographic map, according to the six previously divided continental plates, each plate depends on the form of energy power generation. Different colors represent different types of energy. The size of the circle indicates different capacity. The larger the circle, the more capacity. Six pie charts represent different types of energy on different continental plates.
Unique Observation: As can be seen from the first figure, most of the continental plates rely on nuclear power and coal for power generation. It can be seen from the six pie charts that Africa mainly relies on nuclear power generation, Oceania mainly relies on coal for power generation, Europe mainly relies on natural gas for power generation, Oceania mainly relies on oil for power generation, South America mainly relies on geothermal energy for power generation, and North America mainly relies on natural gas for power generation.
Data Preparation: Different countries are classified according to their different continental plates. Then visualize their corresponding data.
question:
• Does my visual design make sense?
• Is my choice of color map optimal?
• How can my visual design be improved?</t>
  </si>
  <si>
    <t>interpretation, improvement,  color</t>
  </si>
  <si>
    <t>I think this design is very good. The information on the map is related to the information on the pie chart. I can see clearly on the pie chart the type and proportion of energy generation used in each state.</t>
  </si>
  <si>
    <t>The mean
capacity of different type pf different continent</t>
  </si>
  <si>
    <t>图片1
图片1
865×500 108 KB
Visual Design Type: The mean capacity of different type pf different continent
Name of Tool: Tableau
Country: All of the countries in the dataset
Year: All of the years in the dataset
Visual Mappings: This visualization consists of a topographic map and six pie charts. In the topographic map, according to the six previously divided continental plates, each plate depends on the form of energy power generation. Different colors represent different types of energy. The size of the circle indicates different capacity. The larger the circle, the more capacity. Six pie charts represent different types of energy on different continental plates.
Unique Observation: As can be seen from the first figure, most of the continental plates rely on nuclear power and coal for power generation. It can be seen from the six pie charts that Africa mainly relies on nuclear power generation, Oceania mainly relies on coal for power generation, Europe mainly relies on natural gas for power generation, Oceania mainly relies on oil for power generation, South America mainly relies on geothermal energy for power generation, and North America mainly relies on natural gas for power generation.
Data Preparation: Different countries are classified according to their different continental plates. Then visualize their corresponding data.
690708</t>
  </si>
  <si>
    <t>Parameter
Mapping of Star Glyphs</t>
  </si>
  <si>
    <t>Hi,
I’m working towards producing a Star Glyph with five points, and I’d like to seek some advice regarding the parameter mapping.
I am attempting to follow the parameter mapping guidelines explained here [1].
Task1Des4
Task1Des4
1287×1297 158 KB
Vis Generated with Matplotlib
Using the power plant dataset found here 1, I calculated the percentage breakdown of which sources generated each country’s power. I then filtered these values to only include the five renewable energy sources I was interested in plotting.
Each of these energy types is then encoded onto its axis between 0 and a limit I set.
As these values all have a theoretical maximum of 100 (If a country generated all of its power from one source) I first decided to simply set the plot limit to 100, however as the actual maximum value is around 70 and the average much lower, this made all data too small and hard to interpret.
I then tried to set the limit of the plot to the maximum value provided from the data set, however as this was not a particularly round number, reading the chart was rather hard, compromising I set the limit to 75.
As such I ask the following questions:
Does the percentage reliance create normalized glyphs (Does the glyph appear distorted)?
Does having a scale cut off of 75% rather than 100%, would it be better to use a categorical scale as suggested in section 3.1.1[2]?
Should any further information be provided alongside the visualization, or is the more recent association of radar plots enough?
Are you able to tell roughly the amounts by which the displayed countries rely upon each renewable source?
Thanks,
Joan
References:
[1] - R. Borgo, J. Kehrer, D. H. Chung, E. Maguire, R. S. Laramee, H. Hauser, M. Ward, andM. Chen, “Glyph-based visualization: Foundations, design guidelines, techniques and applications.” in Eurographics (STARs), 2013, pp. 39–63.
[2] - C. Partl, P. Plaschzug, D. Ladenhauf, and G. Fernitz, “Star plots: A literature survey.”</t>
  </si>
  <si>
    <t>Hi Joan,
This is an interesting implementation of a radar plot, and I think it presents very well the role renewable sources play in providing power to countries.
I also think that setting a limit of 75% is sensible, and I do not believe a categorical approach would be best for analysis here. However, rather than steps of 10%, possibly try fewer steps of say 15%.
I would also say that it’s rather hard to distinguish the smaller producing countries in this chart whilst being overlapped by other charts with the same background colour.
Best,
Josh</t>
  </si>
  <si>
    <t>Multiple colour
encodings for countries in a choropleth map</t>
  </si>
  <si>
    <t>Question:
I’m working on a visualisation that aims to find interesting patterns and trends in a world power plant data set, which contains all manner of statistics and production figures on the plants. As part of this, I have chosen to draw a choropleth map of the world in order to illustrate the most used power sources globally.
The problem is that I’m starting to doubt my use of visual encodings - specifically the hue and saturation of the countries. Here’s where I am so far:
Name of Tool: Altair 1
Dataset: Global Power Plant Database 1
Country: Worldwide
Year: 2014
Visual Mappings:
The hue of a country represents its main fuel type; the fuel type it uses
to generate the most electricity.
The luminance of a country represents the amount of electricity it produces
across all fuel types. It is banded into five discrete values along an exponential scale.
Tooltips are used to offer detail-on-demand to the user, showing precise information
about a country’s electricity production. (so just imagine tooltips :smiley_cat:)
Output:
d1_draft
d1_draft
1966×1093 463 KB
My issue is with the user’s ability to compare the quantitative values between countries, and especially those of different categories, as it seems to be difficult to determine saturation despite using a perceptually uniform colour set.
I’ve looked at some literature on the matter, and Ward, Grinstein, &amp; Keim state that the combination of saturation and hue for encoding can only really provide a capacity of ~13 discrete values, where my visualisation incorporates 7 (hue) x 5 (saturation) = 30 values. Additionally, Munzner’s channel rankings for ordered attributes summarises that colour saturation is perceived fairly weakly.
I’m finding it difficult to choose a different encoding for the quantity, as others appear unsuited for use on a map (position, length, tilt, area). How could I improve this this and make comparisons easier? Should I change it at all?!
Hopefully someone can give me a different perspective on the issue. Thanks for reading!
[Ward, Grinstein, &amp; Keim/Halsey &amp; Chapanis] - Ward, Grinstein, Keim. (2015). Interactive Data Visualization: Foundations, Techniques, and Applications [p. 129]
[Munzner] - Munzner, T. (2015). Visualization Analysis and Design [pp. 102-103]
P.S. I couldn’t edit my post so I’ve had to repost the post :crying_cat_face:</t>
  </si>
  <si>
    <t>Coal Treemap
visualization of Power Plants in Canada</t>
  </si>
  <si>
    <t>Hello everyone,
I have designed a visualisation with data from Global Power Plant Database. Would you mind giving your recommendation?
Image:
图片1
图片1
1258×1191 62.9 KB
Visual Design Type : density map + bar chart
Name of Tool : Tableau
Country : Canada
Year: 1980–2018
Visual Mappings:shape:square, colour: blue-teal
Hierarchy:name, primary fuel,sum(estimated_generation_gwh)
Color : Different values of estimated_generation_gwh.
Unique Observation: My treemap indicate that Canada’s name point use of coal as well as the number of their names. Through the square of the size and color can know estimated_generation_gwh.
Data Preparation: Data is only from the filtered country…
Web Source : http://datasets.wri.org/dataset/globalpowerplantdatabase
My Question :
• Does my visual design make sense?
• How can my visual design be improved?</t>
  </si>
  <si>
    <t>“Power density”
of different power plants</t>
  </si>
  <si>
    <t>Question:
So after some playing around with the dataset, I’ve noticed that there is quite a large number of solar and wind plants but in the grand scheme of things, they barely contribute towards the energy grid, so I was wondering if there would be a good way to show that aspect of the data off? Bellow is my attempt.
Image:
number vs productivity
number vs productivity
1534×823 33.3 KB
Name of Tool: Tableau
Dataset: Global Power Plant Database
Country: Worldwide
Year: 2014
Visual Mappings: Size is mapped to the number of that specific type of plant, colour is the total power generation for that plant type.</t>
  </si>
  <si>
    <t>Global Maximum
Capacity (Treemap)</t>
  </si>
  <si>
    <t>Guideline: *Greetings, thanks for taking the time out for your busy day to read my post. I have used Tableau to create a treemap to help illustrate the Global Maximum Capacity of each country worldwide
Visual Design Type: Treemap
Name of Tool: Tablaeu
Country: Global
Year: N/A
Visual Mappings:
Colour: Country Long
Size: Measure Values
Label: Country Long
Label: SUM(Capacity Mw)
Unique Observation: From this Treemap, it is very evident that the USA and China have the largest maximum capacity globally (Mw), with those two countries totaling to approximately 45% of the global capacity. At a glance, this isn’t too surprising considering the side and of the countries and their respective economies
Data Preparation: Filtered “Measure Values” to retain only the information we need, in this case being the maximum capacity
Global Maximum Capacity
Global Maximum Capacity
1359×727 70.3 KB
Source: * A Study on the Effectiveness of Tree-Maps as Tree Visualization Techniques : https://www.sciencedirect.com/science/article/pii/S1877050917329046* 3
Question:
Just a few general questions
Is there anyway in which I can improve my design?
Does the design convey the information clearly?
Is my design visually appealing?</t>
  </si>
  <si>
    <t>To answer your question straight away, I think filtering the countries with low amount of capacity will help your visualization as there are many countries without labels which would be hard to recognize with just the help of the legend. However, you design does convey a clear message with good font contrast where needed. By limiting the number of countries shown you can use brighter colour pallet which may be more appealing.</t>
  </si>
  <si>
    <t>Treemap
visualisation of global power plants</t>
  </si>
  <si>
    <r>
      <rPr>
        <rFont val="Arial"/>
        <sz val="8.0"/>
      </rPr>
      <t xml:space="preserve">Treemap
Treemap
1529×817 54.5 KB
Design Type: Tree map
Name of Tool: Tableau
Country: All
Year: 2013-2017
Visual Mappings:
Colour: maps to the sum of electricity capacity of the country.
Size: maps to the sum of electricity capacity of the country.
Unique Observation: China and USA lead by a substantial margin, quadrupling the 3 place’s (India) value. The differences from 3rd place and below are not too drastic which just shows how far ahead USA is in terms of development compared to the rest of the world.
Data Preparation: The gradient isn’t as effective because of the very large difference in values caused by USA. Therefore, I added numerical values to show the exact values of the capacity of each countries to help users truly see the difference.
Link to dataset: </t>
    </r>
    <r>
      <rPr>
        <rFont val="Arial"/>
        <color rgb="FF1155CC"/>
        <sz val="8.0"/>
        <u/>
      </rPr>
      <t>http://datasets.wri.org/dataset/globalpowerplantdatabase</t>
    </r>
  </si>
  <si>
    <t>I really like the structure of the treemap - it is clear and easy to see how the countries are ordered. What would be nice to see is maybe some comparison to the size of the country ie. the USA or Russia is significantly larger than Japan. That would provide some insight into the country “efficiency”.</t>
  </si>
  <si>
    <t>Hi DipLim,
This is a good visualization. Solid observation and justification as to the limitation of the colour gradient. A potential improvement could be to look into using stepped colours as opposed to using a colour gradient.
Having a low amount of step values will make any large changes more noticeably visually.
As an example, Canada has almost double the value of Italy on the chart, but it’s very difficult to see that due to the lob-sided nature of the colour gradient
Despite those grips, your visualization conveys it’s overall meaning clearly enough!</t>
  </si>
  <si>
    <t>Are we getting
greener?</t>
  </si>
  <si>
    <t>Hey everyone, I just wanted to know what you think about this graph i created to try and work out if all this talk about going green really meant we ere heading that way. Take a look and recommend anything that you think i could add to make this a more accurate representation!
![Power Stations vs Fuel Type](Power Stations vs fuel type - Area Chart.png)
image
image
2134×1488 280 KB
Power Stations vs fuel type - Area Chart
Description
Visual Design Type:
: Area Chart
Name of Tool:
: Tableau
Country:
: All
Year:
: 2000-2017
Visual Mappings:
: * colour: Colour here defines the fuel type
: * Y Axis: Y Axis represents the year
: * X Axis: X Axis represents the number of stations built that year
: * size: the size of the area is based on quantity of stations built that year
Unique Observation:
: My initial question that i wanted answered was; Is the world actually becoming more green? By this i was wondering if more renewable energy source power stations were being built and i can happily say they are. Most of the focus seems to be on solar energy.
When coupling this graph with a few of my other view designs though we can see that although more renewable energy stations are being built they are nowhere near as efficient as coal or nuclear stations.
Data Preparation:
: The Data was filtered so that only the years 2000 and later are visible due to the awkwardness of the large data set
Source:
 datasets.wri.org
Global Power Plant Database - Data | World Resources Institute
The Global Power Plant Database is a comprehensive, open source database of power plants around the world. It centralizes power plant data to make it easier to navigate, compare and draw insights...</t>
  </si>
  <si>
    <t>Looks great!
Definitely an eye opener when it comes to thinking about being eco-friendly and how much our governments are helping achieve that.
Could you try using the added sum of the number of stations at every year instead of just how many stations were built in that year? Also I would have preferred a nicer colour scheme, these colours are a bit dreary for me.</t>
  </si>
  <si>
    <t>Is the use of
colour effective on this map?</t>
  </si>
  <si>
    <t>Capture
Source: http://datasets.wri.org/dataset/globalpowerplantdatabase
Visual design type: Map
Name of tool: Tableau
Country : World Map excluding Antarctica
Year: NA
Visual mappings:
X/Y = Longitude/Latitude
Point location = Average country latitude/longitude
Point size = sum of capacity in given country
Point colour = GDP
Question:
I am attempting to plot an overview of the way GDP levels affect national energy capacity. I am wondering if the use of colour for the points is effective, or should Upper middle and Upper be changed to more easily distinguish them?</t>
  </si>
  <si>
    <t>Latitude
distribution of solar and wind farms (UK)</t>
  </si>
  <si>
    <t>Hey,
I have created a visualisation in an attempt to show the distribution of solar vs wind farms in mainland Britain. The information I wish to convey is how the number of solar farms diminishes as you move further north. I’m not sure about how to show a comparison between wind vs solar in regard to latitude, so I’ve used a diverging bar-chart.
Visualisation:
Visual1
Visual1
993×788 147 KB
Dataset Source: http://datasets.wri.org/dataset/globalpowerplantdatabase
Tool: Tableau
Country: Great Britain
Year: 2018
Visual Mappings:
Digital Map:
Colour: Primary Fuel (Wind/Solar)
X-Axis: Latitude
Y-Axis: Longitude
Diverging bar-chart
X-Axis: Latitude range (0.2)
Bar-Height: Count of represented Primary Fuel
Observation: Locations of solar farms are mostly limited to the south of Britain, whereas wind farms are mostly uniform throughout. Merely showing the locations of the farms would not be significant enough to show the quantity of the farms in a region. The diverging bar-chart helps in regard to this.
Data Preparation: Filtered to only include latitude and longitude co-ordinates in mainland Britain. Filtered fuel type to only include Wind and Solar.
Question:
Are the colours impactful enough to show the locations of the farms distinctly?
I am also not sure about the diverging bar-chart. I didn’t want to clutter the visualisation with tick-marks. Is there a better way of showing this information without causing visual clutter?
Thank you for taking the time to read :slight_smile:</t>
  </si>
  <si>
    <t>To answer your first question, I do believe the colors chosen create a distinct difference. Although I do believe the diverging bar chart is a great addition, it is hard to see the quantities that the length of the bar charts represent.</t>
  </si>
  <si>
    <t>Wind and hydro
trend on australian coast</t>
  </si>
  <si>
    <t>asds
asds
1238×1164 302 KB
Is this a good visualisation to show the hydro and wind trend in south east australia?
The visualization of geographical locations of the wind and hydro in digital map
Visual Design Type: Digital Map
Name of Tool: Tableau
Country: Australia
Year: 2017
Visual Mappings:
X Axis: Primary Fuel Type, Latitude
Y Axis: Longitude
Colour: Fuel Type
Unique Observation: From the visualisation of a digital map above, we can see that the majority of the wind generation are by the costal. However, we can see that there are no wind farms in the mainland of Australia; this is because there is a mountain blocking the airflow to the rest of the part of Australia. Moreover, Australia utilizes the mountain by controlling the flow of the water from east to the coast and diverts through the hydropower stations.
Data Preparation: The dataset of countries has been filtered to Australia.</t>
  </si>
  <si>
    <t>Its looks very descriptive and interprets easily the coastal area’s influence on wind generation.
Suggestion: It would have been best if you would have posted some labels(famous locations) for wind farms, which would have more highlighted your design!</t>
  </si>
  <si>
    <t>Beautifully represented the visualization of wind and hydro on the coastal area of Australia.</t>
  </si>
  <si>
    <t>This looks like a good design. i would possibly reccomend increasing size anf transparency of the points to make them more visible. You could also filter the data to remove the northern points if you’re only aiming to visualise the Southeast</t>
  </si>
  <si>
    <t>Capacity of all
countries’ power plants</t>
  </si>
  <si>
    <t xml:space="preserve">Picture
Visual Design Type: Tree Map
Name of Tool: Tableau
Country: All countries from the source
Year: 2010-2018
Visual Mappings: This tree map shows the capacities of fuels and the generation of fuels from 2010 to 2018. Each color represents a country. The quite bigger gap splits different fuels. The larger a square is, the bigger the value is.
Unique Observation: the United States of America has the most or second-most capacity of all types of fuels. China has the biggest capacity of coal fuel with an unknown capacity year.
Data Preparation: Each country has its color. Different fuels are split into different areas.
Question:
1.It may be a bit messy. Is it reasonable as a visual design?
2.Is it necessary to improve and how could I improve?
Don’t hesitate to give me a little lesson if u can, pls. Thx.
</t>
  </si>
  <si>
    <t>Exactly too messy. Some without capacity year is unclear in my opinion. Try to filtering out those without a year would be better your self. :slight_smile:</t>
  </si>
  <si>
    <t>Okay, fine. Let me try. Thanks.</t>
  </si>
  <si>
    <t>Renewable Energy
Resources in Europe</t>
  </si>
  <si>
    <t>Sheet 2
Sheet 2
996×860 185 KB
Source : http://datasets.wri.org/dataset/globalpowerplantdatabase
Visual Design Type: : Symbol Map for renewable energy resources in Europe
Name of Tool: : Tableu
Country: : All European countries
Visual Mappings:
X axis: Latitude
Y axis: Longitude
Colour: primary fuel
Label: Source
Size: Estimated Generation Gwh
Unique Observation: : Hydro will be a massive contributor to renewable energy because of the many sources of having a large estimated generation of electricity
Solar is also a big contributor, but in a different sense, there is a lot of sources but they generate a lot less electricity separately than the Hydro sources
Data Preparation: Filtering countries to only display european, filtering fuel sources to renewable
I would like some feedback on my visualisation:
Could I have represented the key bits of data in a more effective manner? If so how?
What interactive features could I implement?
Thanks,
Cameron</t>
  </si>
  <si>
    <t>Overall I like this visualisation, but here are some aspects you could improve on:
You could colour in the countries and have that colour represent the proportion of total electricity generated by renewable energy in that country.
You could make it interactive by having a filter that shows symbols on the map for just renewable/non-renewable energy resources or both
A small thing, but readjust size of the legend so it shows full size of circles</t>
  </si>
  <si>
    <t>Logarithmic vs.
Non-Logarithmic Colouring of Map to Show Number of Power Plants per Square
Kilometre Per Country</t>
  </si>
  <si>
    <t>Hi All,
As part of a piece of coursework, I’ve created a map visualisation using Tableau to show the number of Power Plants per sq. km per country globally.
This is using the Global Power Plant Database for Power Plant information:
(http)datasets(dot)wri(dot)org/dataset/globalpowerplantdatabase
As well as the World Bank Surface Area dataset for country surface areas:
(https)data(dot)worldbank(dot)org/indicator/AG.SRF.TOTL.K2
I’ve created two versions of this; the first colours countries simply based on the number of power plants per sq. km:
https://drive.google.com/uc?export=view&amp;id=1Ci-H1o4c5Rtq7IAylDTOlNSOYPVTgEgu 4
The second of these uses the logarithm of the number of power plants per sq. km:
https://drive.google.com/uc?export=view&amp;id=1bCjVoQn4hj5wcz2Ttxa0vwLpf-td9yJi 5
The second of these definitely has a more visible range of values (the first looks like a map with the UK highlighted in brown), although I’m concerned that with the logarithm, the map has less meaning to it - the data it represents isn’t anything meaningful to a person. It could be seen as being misleading as well, and the key has less meaning also.
Is there a better way this information could be portrayed, avoiding the issues that certain countries have vastly higher values than others (primary issue with the first map) and that logarithms are misleading and non-intuitive (primary issues with the second map)?
(The following information was required to be included for the coursework:
•	Visual Design Type: Map
•	Name of Tool: Tableau
•	Country: All countries present in power plant dataset, bar those lacking area data in the surface area dataset (see Data Preparation)
•	Year: 2000 – 2018
•	Visual Mappings: Natural logarithm of the number of power plants per square kilometre mapped to colour of each country. The actual number of power plants per square kilometre can be viewed through a tooltip; using this as the colouring made the UK the sole brown area, with the rest of the map in blue, hence the need for logarithmic colouring.
•	Unique Observation: the UK has many power plants for its area; Mongolia and various African countries have very few power plants for their area.
•	Data Preparation: Finding the number of power plants per square kilometre, and then finding the logarithm of this. The surface area of countries dataset is missing data for certain countries, such as Sudan.
)
Thanks,
965798</t>
  </si>
  <si>
    <t>The deadline for this coursework is now over - you can disregard this post, although I will leave it up it case it needs to be referred to in the marking process. Thanks</t>
  </si>
  <si>
    <t>Tree map showing
power plants that uses the most capacity</t>
  </si>
  <si>
    <t>Screenshot 2020-03-09 at 14.14.58
Screenshot 2020-03-09 at 14.14.58
2546×1528 413 KB
Design Type: Tree map
Name of Tool: Tableau
Country: NA
Year: NA
Visual Mappings: Colour maps to the sum of the capacity for each power plants. Size maps to the sum of the capacity for each power plants
**Unique Observation: You can see that Hydro is has the highest capacity in among all the power plants and Three Gorges Dam produces it. You can see that hydro takes more production capacity. **
Data preparation: Because it’s a large data I had to filter power plants that use over 5000 in capacity. I added the capacity of each power plant so it will be easy to understand.
Hi guys, I have done a Treemap showing power plants that use the most capacity from this dataset (http://datasets.wri.org/dataset/globalpowerplantdatabase).
I have some questions:
Is it easy to understand this visualization?
What can I do to make it better
Thank you.</t>
  </si>
  <si>
    <t xml:space="preserve">Hi, first observation is the legend stars at 22 yet you mention anything below 5000 was removed?
</t>
  </si>
  <si>
    <t>How effective is
my visualisation?</t>
  </si>
  <si>
    <t xml:space="preserve">Top5EnergyProducingCountries
Top5EnergyProducingCountries
1994×1208 83.5 KB
Source : http://datasets.wri.org/dataset/globalpowerplantdatabase 1
Visual design type: Treemap
Name of tool: Tableau
Country : China, USA, India, Russia, Japan
Year: NA
Question :
Hi, a couple of questions.
I’m wondering if my use of colour to denote primary fuel is understandable?
Does my visual design make sense?
Is it easy to understand what information it is trying to convey?
Thanks.
</t>
  </si>
  <si>
    <t>Hi. When I looked I expected the colour to represent the fuel. So I assumed blue was hydro and green would have guessed biomass. That’s subjective, but I think trying to select colours which hint like that would be helpful.</t>
  </si>
  <si>
    <t>Is my
visualisation clear enough?</t>
  </si>
  <si>
    <t>Hi guys, I’m a Swansea University student working on of my visualisation on a global power plant database and I need some feedback on one of my visualization.
This visualization shows the distribution of fuel types.
Visual Design Type: Symbol maps
Name of Tool: Tableau
Country: All countries
Year: Null
**Visual Mappings: * colour: colour is mapped to the different fuel types, for example, Biomass colour is dark blue: ***
Unique Observation: We can see the distribution of fuel types different countries and continent, for example, you can see that coal (light blue) is the most popular type of fuel type across different continent.
Data Preparation: In order to create this data visualisation I had to get the primary_fuel and assign a colour to each of them
**Question - ** Does this visualisation make sense and how can my visual design be improved?
Screenshot 2020-02-29 at 17.23.28
Screenshot 2020-02-29 at 17.23.28
2574×1730 354 KB
Thank you.</t>
  </si>
  <si>
    <t>The visualisation makes sense but it appears that is not showing all the primary fuel distribution around the world, I believe it could also help if you show each fuel type on a different map</t>
  </si>
  <si>
    <t>I think your dots are a bit too big. There are regions like Central America and Balkans that is not clear which country has what. Also your legend has a lot of fuel types that are not actually used in the map.</t>
  </si>
  <si>
    <t>Visualization Technique (R1)</t>
  </si>
  <si>
    <t>Topic (R1)</t>
  </si>
  <si>
    <t>Resources (R1)</t>
  </si>
  <si>
    <t>Research Questions (R3)</t>
  </si>
  <si>
    <t>Improved Designs (R1)</t>
  </si>
  <si>
    <t>Contesting Knowledge</t>
  </si>
  <si>
    <t>What to do with ourliers?</t>
  </si>
  <si>
    <t>Hello everyone.
I have a quick question about visualizing data points in a scatter diagram for example. After you have presented the collected data points as a scatter diagram, you can quickly discover the outliers. These outliers could be faults, such as defective on the measuring device. It is therefore advisable to delete these outliers and calculate the new data points using interpolating (interpolating: add neighbouring data points together and take the average). So that we can just show the final values on a scatter diagram which make sense.
But what if these outliers are important? What if you can make important decisions based on these outliers? Such as decisions about diseases? Does it make in some cases sense not to delete the outliers?
I have one example in which case it makes sense not to delete the outliers. This example is: if you want to record the brain so that you can see in which region the patient has malfunctions. On the x-axis it would be the position in the brain and on the y-axis it would be the frequency of the neurons or the muscle contraction. After that, we can show where there are deviations compared to the other regions in the brain.
So, deleting outliers is not always the best solution. But on the other hand, it would make sense if it was really the fault of the devices. It is very difficult to judge how to proceed to correctly visualize the data.
What is your opinion on this? When should you ignore the outliers and how should you decide if they are really mistakes? Could there be a solution that solves this problem and enables correct interpretation?</t>
  </si>
  <si>
    <t>Scatterplot</t>
  </si>
  <si>
    <t>Design: Interpretation Inquiry</t>
  </si>
  <si>
    <t>Hey remzey
There is no simple way of saying yes, always remove outliers or no, don’t remove outliers. Each study has to be examined individually and the same has to be done for the outliers.
Is it possible that this outlier got this result or is it simply impossible? Now that is the easy decision about eliminating an outlier, because if it is simply impossible it will obviously have to be classified as an outlier and also removed to produce a better statistic.
However what about the results which are still possible but seem off? Well, there are multiple mathematical models to simply cut off the outliers but as you mentioned it might not always make sense to always cut out all outliers. For example, if we have a statistic of 100 people and we look for the amount of cancer cells. A few people will have massive spikes in the amount of cancer cells because they might have cancer, however our median of cancer cell might still be 0. In such a simple statistic there is no reason to remove outliers because we are specifically looking for those outliers.
In short there is no simple answer to your question. Each case has to be looked at individually and if we conclude that there might be inportant outliers we cannot ignore them and might even have to highlight them to examine them. For a bigger dataset it will generally easier to seperate actual mistakes and simple important outliers.</t>
  </si>
  <si>
    <t>Scatterplot - Outliers</t>
  </si>
  <si>
    <t>Design: Discussion</t>
  </si>
  <si>
    <t>Often outliers are what actually makes the measurement interesting, the outliers one would usually cut off are the ones that either arise from the data capture (for example a reading spike when powering on the sensor), or from particularly bad noise. Outliers that can be explained by phenomena in the recording equipment can be cut away, but in terms of noise, there are many more methods to clean a dataset than fit a post here.
There is also the issue of biases, jitter and noise in the measuring equipment, which introduces systematic errors in the dataset. These can be eliminated by taking empty recordings, blind recordings and double blind recordings.</t>
  </si>
  <si>
    <t>Data Visualization and Game Design</t>
  </si>
  <si>
    <r>
      <rPr>
        <rFont val="Arial"/>
        <color theme="1"/>
        <sz val="10.0"/>
      </rPr>
      <t xml:space="preserve">Hello there!
Recently I stumbled across a fairly interesting article. It was about the connectedness between Data Visualization and Game Design.
</t>
    </r>
    <r>
      <rPr>
        <rFont val="Arial"/>
        <color rgb="FF1155CC"/>
        <sz val="10.0"/>
      </rPr>
      <t>The article can be found here: https://medium.com/nightingale/what-video-games-have-to-teach-us-about-data-visualization-87c25ff7c62f 1</t>
    </r>
    <r>
      <rPr>
        <rFont val="Arial"/>
        <color rgb="FF000000"/>
        <sz val="10.0"/>
      </rPr>
      <t xml:space="preserve">
The article tries to open up a discussion on how data visualization could profit from game design. In the article, the author especially focused on strategy games, which include a map with certain design choices to highlight information, also, for strategy games it is a big decision to make on which perspective the player has on to the ground. And there are some more factors and points picked up in this article, which in general I liked a lot. But personally, I think that in the end, all the mentioned examples were already common known design principles (for spatial data etc.) just with some adaptions, to that it fits inside a game and seems logical and aesthetic. I just think there are no concrete hints or suggestions on how the field of Data Visualization could profit from gaming. But after some thinking, I came to the realization that there actually may be some common known principles in game design, which could be converted into some visualization guidelines or improve existing techniques, since game design includes a lot of elements, such as visual graphics, audios and physics.
But still it is very difficult to name one explicit concept from gaming, which could be used in the field of Data Visualization, since before, I did not even think about those capabilities. But I will definitely start from now on, to deeper analyze the games in front of me and how they handle data visualization in the scope of gaming.
One concept that came to mind was the usage of interfaces for complex such as MMORPGs. Because there are so many options and things to coordinate for the player (moving, communicating etc.), they had to create interfaces, so that the player could operate in the world efficiently. This concept may be interesting for Data Visualization.
Did any other user have some thoughts/ideas/inputs for this topic?
Thank you in advance &amp; a Happy New Year!</t>
    </r>
  </si>
  <si>
    <t>Gamification</t>
  </si>
  <si>
    <t>Design: Discussion Inquiry</t>
  </si>
  <si>
    <t>Link to article</t>
  </si>
  <si>
    <t>One thing that comes to mind to me after recently listening to this presentation 1 is not necessarily the design principles used, but the concept overall of gamification. This can be applied to both static and interactive visualizations by using concepts such as quest markers, scores, personalization and groupings. I think especially in the area of personalization data visualization has a long way to go. Currently the field seems stuck on universal principles and does not spend a lot of time on identifying personfied, or culturally appropriate mappings. Imagine for example a visualization engine that is capable of generating a specialized color scheme based on your personality and personal preferences.</t>
  </si>
  <si>
    <t>Currently the field seems stuck on universal principles and does not spend a lot of time on identifying personfied, or culturally appropriate mappings. Imagine for example a visualization engine that is capable of generating a specialized color scheme based on your personality and personal preferences.</t>
  </si>
  <si>
    <t>A Treemap created by Tableau</t>
  </si>
  <si>
    <r>
      <rPr>
        <rFont val="Arial"/>
        <color theme="1"/>
        <sz val="10.0"/>
      </rPr>
      <t xml:space="preserve">Hi nawaf, thanks for sharing your Treemap Diagram on here!
Personally, I found it rather difficult to grasp the hierarchy in the data underlying your plot at first sight. Does each square of a color represent 1 of the 50 states of the USA? If so, how come there are 51 squares in the “Pertussis” area and 50 in the “Hepatitis A” area?
The main information I got out of your plot was a feeling for the ratio of the listed diseases in the USA in-between the years 2001 - 2011 in the sense that “Pertussis” was the most common measured disease whereas “Rubella” occurred the least. Is this the message you tried to get across with your plot? If so, I do not understand why you decided to go for a treemap. You could have packed each disease (color category) into a bar, leading to a simple </t>
    </r>
    <r>
      <rPr>
        <rFont val="Arial"/>
        <color rgb="FF0000FF"/>
        <sz val="10.0"/>
      </rPr>
      <t>Bar-Chart: https://ibb.co/mcsBn27</t>
    </r>
    <r>
      <rPr>
        <rFont val="Arial"/>
        <color theme="1"/>
        <sz val="10.0"/>
      </rPr>
      <t xml:space="preserve">
As to answer your question “if the treemap gives me enough information”; In terms of a treemap I have to answer this with a “no”, as with your current treemap plot you’re not making use of many a feature/advantage a treemap holds:
Use text labels for the individual squares in order to add distinguishability to the different states. This will also help the viewer to understand what kind of data he is looking at and adds a new dimension of information to the plot, for the viewer can now compare the ratio of diseases per state. This will not lower the data-ink-ratio of your plot for state labels add relevant information to this plot.
The current hierarchical representation choice (display all 50 States for each disease) leads to Data that can’t be visually perceived (Measles, Mumps and Rubella leaves are extremely small). To solve this issue, I see two different approaches, the first one being adding interactive tools to your plot such as a magnification functionality or a drilldown functionality that lets the user drill down on individual disease Categories. The second approach I can think off is a restructuring of the treemap as a whole, displaying each of the 50 States only once but adding a hierarchical depth to each state corresponding to the ratio of diseases measured in each specific state. I’ve created an example in which I visualized the ratio of diseases for one state (Washington) to give you an idea how I imagine it to look like:
TreemapSuggestion
This will get rid of some of the tiny leaves (“Mumps”, “Measles” and “Rubella”) you’re currently facing in your plot while still including the least spread diseases such as “Rubella”. Please keep in mind that it might not be possible to prevent your treemap from having small leaves and that it might not be possible to lable them because of their small size. That is one of the main reason why I would highly emphasize to go for a dynamic visualization approach when creating a treemap instead of a static approach.
In order to add more depth in terms of geographical information, you might also consider enhancing the above mentioned approach by adding a top-layer hierarchy to your data set, separating States into “East” and “West” States: https://ibb.co/hyWxqSp
To sum up:
Deciding which path you’ll be taking from here on mainly boils down to the message/information you want to communicate through your plot. If you decide to stick with a treemap plot I would consider enhancing your current plot with some of the above mentioned ideas in order to justify your choice of using a treemap. Otherwise, you might consider going for a more simplistic visual representation such as a bar-plot.
Good luck and kind regards
C
Sources (as a new user I am not allowed to post any more links so I had to remove the following source links)
</t>
    </r>
    <r>
      <rPr>
        <rFont val="Arial"/>
        <color rgb="FF0000FF"/>
        <sz val="10.0"/>
      </rPr>
      <t>Ben Shneiderman 1998, http://www.cs.umd.edu/hcil/treemap-history/
https://datavizcatalogue.com/methods/treemap.html</t>
    </r>
  </si>
  <si>
    <t>Treemap-Hierarchy</t>
  </si>
  <si>
    <t>Design: Improvment Advice</t>
  </si>
  <si>
    <t>Visualization catalogs</t>
  </si>
  <si>
    <t>Hi akrish,
First of all I find your stream graph interesting. For the colors I recommend to take a look at the color wheel. You can simply choose the color from the wheel in a 72° manner to get a clear distinction between the colors.
You mentioned that the y-axis corresponds to the number of infected people. Is it supposed to hide a y-label in the graph?
Bests,
chris</t>
  </si>
  <si>
    <t>Stream Graph</t>
  </si>
  <si>
    <t>Tools for checking visualization colors for color blinds</t>
  </si>
  <si>
    <t>Hello everybody
I have a question about color choice for people with color deficiencies. I would be interested in a few points but unfortunately I have not yet found a satisfactory answer. First, I am looking for a suitable tool to determine how exactly a color blind person (or someone with color deficiencies) perceives my visualization. As it is well known, there are different types of color vision deficiency, but also different intensity levels of the affected person. So I’m looking for both a tool that shows me how a person with a e.g. green visual impairment sees the visualization, but at the same time it would be interesting to see how the colors (or the perception) behave with different, simultaneously occurring visual deficiencies. I know people who have multiple color deficiencies. Since the poor eyesight only affects the hue, but not the color saturation or brightness, I have not really found anything so far. Are there existing tools or conversion tables for RGB or CMYK colors etc. for this?</t>
  </si>
  <si>
    <t>Color</t>
  </si>
  <si>
    <r>
      <rPr>
        <rFont val="Arial"/>
        <color theme="1"/>
        <sz val="10.0"/>
      </rPr>
      <t xml:space="preserve">There are a few color-blindness simulators online, such as
</t>
    </r>
    <r>
      <rPr>
        <rFont val="Arial"/>
        <color rgb="FF0000FF"/>
        <sz val="10.0"/>
      </rPr>
      <t>https://www.color-blindness.com/coblis-color-blindness-simulator/
https://www.toptal.com/designers/colorfilter/</t>
    </r>
    <r>
      <rPr>
        <rFont val="Arial"/>
        <color rgb="FF000000"/>
        <sz val="10.0"/>
      </rPr>
      <t xml:space="preserve">
Are these what you are looking for?</t>
    </r>
  </si>
  <si>
    <t>Link to tools</t>
  </si>
  <si>
    <t xml:space="preserve">Since most people who are color deficient are not completely “color-blind” the optimal solution for everyone will be quite different. The tools provide a simulation of what the vis will look like, but getting this right is very tricky because it depends on the shape of the cone filter functions, how the shape changes at different light levels, as well as individual differences. Also, the rendering of the colors will depend on the particular display, especially the computations are done in a color space derived from RGB, which uses the display’s primaries to define the gamut of producible colors.
The author of this questions seems to be interested in seeing a simulation of what a color impaired person sees. If the ultimate goal is to create a vis whose information is readable, my advice is always to “get it right in black and white.” With very few exceptions, color deficient people still have perfect luminance contrast judgments and all the information in the black and white view is available to them. In casual viewing, I see that some of the tools designed to create color-safe versions for people with color impairment seem to change the luminance characteristics and therefore ends up creating a less useful representation. This would be an interesting aspect to pursue as a research topic.
Another place to look for supporting research is in imaging. Here, the topic is called “Daltonization (Dalton was color-blind,)” and focuses on the transformation of images so that people with different anomalies can appreciate them.
For future research, one area to explore is whether an overall transformation is the best way to go.
What if the transformation were adapted to where the important information is?
</t>
  </si>
  <si>
    <t>Design: Discussion, Design: Additional educational resources</t>
  </si>
  <si>
    <t>Currently the field seems stuck on universal principles and does not spend a lot of time on identifying personfied, or culturally appropriate mappings. Imagine for example a visualization engine that is capable of generating a specialized color scheme based on your personality and personal preferences. 
For future research, one area to explore is whether an overall transformation is the best way to go.
What if the transformation were adapted to where the important information is?</t>
  </si>
  <si>
    <t>Map Visualization Australian’s Wildfires - which base map is ideal?</t>
  </si>
  <si>
    <t>Source: Nasa Fire Map - https://firms.modaps.eosdis.nasa.gov/map/#z:5;c:143.8,-26.5;t:adv-grids;d:2019-12-24..2020-01-05;l:firms_viirs
Question:
Hello Everyone,
Due to the tragic nature catastrophe in Australia, I did some research and wanted to gather some information about the extent of the fire. Soon I found a map created by Nasa. It is an interactive map and yourself can change a few parameters due to the visualization and its design. First, I changed from points to the grid because the points did not have different colors regarding the intensity of the fire. The grid does a better job.
The next thing I noticed is that when you zoom in, it reveals more information until a point where the grid disappears. Here are the pictures to demonstrate what I mean:
Nasa Screenshots
Nasa Screenshots
1654×2339 1.41 MB
I figured out that you can change the base maps to the following mods:
Blue Marble
Word Imagery
Streets
Topographic
Dark Gray
Light Gray
Example Street: https://firms.modaps.eosdis.nasa.gov/map/#z:5;c:142.4,-28.1;t:adv-grids;d:2019-12-24..2020-01-05;l:street,firms_viirs
I had a look at all of the different modus but I was wondering what would be the ideal base map from which I could choose? Or do you have an idea that is not listed in the options? If so, in which program would you edit the visualization?
Thank you in ahead and Happy New Year!
Best wishes
Celine</t>
  </si>
  <si>
    <t>Maps</t>
  </si>
  <si>
    <t>Multivariate Categorical Data</t>
  </si>
  <si>
    <t>Hi data-enthusiasts,
Recently, I stumbled across an irritatingly odd problem at work concerning the visualization of multidimensional nominal data. In my Job as a data-scientist, I had to create a visualization for our powerpoint reports that provide an overview of our current projects and their status. As I started to deal with the data, I realized how many attributes/tags our projects have and how much information we could provide about our projects. These multidimensional project data got me thinking if there is a way to visualize this data more efficiently. Since there are some very effective data preprocessing &amp; analysis tools for dimensionality reduction with ordinal and numeric data (such as PCA or LDA), I was wondering if there exists a dimensionality reduction technique for nominal data? Does anyone of you know of such a thing or some further information/research about this?
However, the goal of dimensionality reduction remains to be to reduce the dimensionality while preserving as much information as possible. Hence it is difficult for me to imagine how this could work with categorical data. But anyway, let me know what you think because our powerpoint reports really could need a breath of fresh air.
Oh and by the way a late happy new year!</t>
  </si>
  <si>
    <t>Dimensionality Reduction</t>
  </si>
  <si>
    <t>General: Discussion Inquiry</t>
  </si>
  <si>
    <r>
      <rPr>
        <rFont val="Arial"/>
        <color theme="1"/>
        <sz val="10.0"/>
      </rPr>
      <t xml:space="preserve">Dimensionality reduction can mean (i) select some variables and remove others, or (ii) find groups of variables and combine the variables in each group into a univariate variable. For nominal variables, you can certain to (i), and parallel coordinates plot can help you with this task. For (ii) you can use some statistical measures to help identify groups of variables, and formulate functions for combining variables (e.g., using OR, AND, XOR, NOT), and transform these to a new nominal variable, ordered ranking, or numerical variable. Because good analysts understand the semantics of these variables, they can define such functions more intelligently than a data mining algorithm that usually does not have such knowledge. Mathematically, human knowledge is a collection of variables, which an algorithm usually does not know.
If you really keen on algorithmic help, you may consider to use a decision tree and random forest algorithm. The resulting decision tree essentially selects “important” variables, and organise them into a tree to represent the level of importance. The underlying mathematics is entropy calculation, which is about “information”. Importance implies information preservation. If your data is sparse, entropy calculation (like all types of stats) will not be accurate, humans can use visualization to address this problem. </t>
    </r>
    <r>
      <rPr>
        <rFont val="Arial"/>
        <color rgb="FF0000FF"/>
        <sz val="10.0"/>
      </rPr>
      <t>Please see: G. K. L. Tam, et al. “An analysis of machine- and human-analytics in classification.” IEEE Transactions on Visualization and Computer Graphics, 23(1):71-80, 2017.</t>
    </r>
    <r>
      <rPr>
        <rFont val="Arial"/>
        <color rgb="FF000000"/>
        <sz val="10.0"/>
      </rPr>
      <t xml:space="preserve">
Of course, the data mining community has their own forum for offering advice on algorithmic solutions usually without using much visualization or human knowledge.</t>
    </r>
  </si>
  <si>
    <t xml:space="preserve">General: Additional educational resources, Design: Discussion
</t>
  </si>
  <si>
    <t>Network Maps for Visualizing a Country’s Economic Complexity</t>
  </si>
  <si>
    <r>
      <rPr>
        <rFont val="Arial"/>
        <color theme="1"/>
        <sz val="10.0"/>
      </rPr>
      <t>Source: https://oec.world/en/visualize/network/hs92/export/che/all/show/2017 1
Question:
I recently studied the economic complexity of various countries as part of a research project in the field of commodity trading. Inevitably, this led me to the beautiful collection of economic visualizations provided by the Observatory of Economic Complexity. I was particularly interested in the following single-view network map, which visualizes a country’s economic complexity in product space</t>
    </r>
    <r>
      <rPr>
        <rFont val="Arial"/>
        <color rgb="FF0000FF"/>
        <sz val="10.0"/>
      </rPr>
      <t xml:space="preserve"> (https://oec.world/en/visualize/network/hs92/export/che/all/show/2017 1).</t>
    </r>
    <r>
      <rPr>
        <rFont val="Arial"/>
        <color rgb="FF000000"/>
        <sz val="10.0"/>
      </rPr>
      <t xml:space="preserve">
image
The strip of icons at the bottom allows users to hide or isolate nodes (products) by product category, thus satisfying the focus + context interaction technique (since the icons of omitted categories are greyed out, but still shown). The visualization also supports zooming/panning to explore the network structure, while hovering on a single product class reveals a summary tooltip.
Despite these wonderful features, I couldn’t help but notice (1) the occlusion/indistinguishability of multiple arcs and (2) unintuitive node positioning. I came up with the idea of aggregating products to clusters for each category, then revealing individual products/arcs only when zooming in, i.e. using a flow map for overview, then switching to a network map when the user wishes to explore details.
Perhaps other users have had similar experiences with network maps and wish to share their approaches/choice of guidelines?
</t>
    </r>
  </si>
  <si>
    <t>Network map</t>
  </si>
  <si>
    <t>Design: Improvement Inquiry</t>
  </si>
  <si>
    <t>Data-Ink Ratio Principle, How to use it?</t>
  </si>
  <si>
    <t xml:space="preserve">Thanks to OLED and “dark-mode” being trending, I’ll bump this posting back up! :grin:
On OLED displays using dark-mode lowers the energy consumption.1 Beside the personal preference this is the reason, why the dark-mode and dark themes for websites are becoming more common. This means, that if we want to display visualizations on such websites, we should consider it being “dark-mode-friendly”.
If we still want to follow the “Data-Ink Ratio Principle”, we simply switch black and white in our calculations.
The word “ink” seems to be outdated for todays use and I agree with @jamescottbrown that we should use “graphical elements” instead.
Personally I dislike visualizations with high data-ink ratio, since they get “boring” to look at. It seems that this isn’t only true to me, since Inbar did an experiment on students, that report the same preferences as me.2
Humans like beautiful things, studies show, that our well-being improves, when we look at beautiful things. Less boring things increases our attention.3
So what should we call “chartjunk”? For me chartjunk is everything that takes the locus of attention away from the data or/and obscures it.
So instead of using quality metrics, in this case it would make more sense to discuss your result with the target users.4
As conclusion, please be creative by designing visualizations!
Sources
1:
https://www.howtogeek.com/407860/heres-when-a-dark-theme-can-save-battery-power/
2:
Ihad Inbar, Noam Tractinsky and Joachim Meyer. Minimalism in information visualization: attitudes towards maximizing the data-ink ratio. http://portal.acm.org/citation.cfm?id=1362587 1.
3:
https://youtu.be/-O5kNPlUV7w 3 by Kurzgesagt, they create beautiful videos with a lot visualizations in it.
I recommend watching the whole video, but the important part starts at 4mins.
4:
“Evaluating visualizations” slides page 29 by Chat Wacharamanotham from University of Zurich.
</t>
  </si>
  <si>
    <t>Data-Ink Ratio</t>
  </si>
  <si>
    <t>General: Discussion/Guidelines</t>
  </si>
  <si>
    <t>Links</t>
  </si>
  <si>
    <t>I would argue that Tufte’s data-ink ratio guideline is not concerned with literally saving ink. For that reason, it is valid on screen to the same amount as it is on paper, regardless of the display technology and its energy consumption.
The essence of the guideline is that “non-data-ink or redundant data-ink” (Tufte 1983), i.e., visual elements which do not convey any information at all or no additional information, should be removed. In Tufte’s terms, these elements are “chartjunk”.
However, due to the ink metaphor, Tufte’s guideline implicitly promotes black color on white background. This is not appropriate anymore. An inversion of contrast, as with the dark mode mentioned by JarVIS, is common nowadays and there is nothing wrong with it.
This leads me to another point. Beyond the topic of foreground-background contrast, the guideline also misses to account for color use in a graphic. Color use has no impact on the data-ink ratio as defined by Tufte. However, meaningless use of color clearly produces “chartchunk”. On the other hand, conscious use of color can reduce the number of elements in a graphic (e.g. coloring of data points instead of labeling them).
In a paper about practical rules for using color, Stephen Few (2008) gives the following rules, among others:
Rule #3: “Use color only when needed to serve a particular communication goal.”
Rule #4: “Use different colors only when they correspond to differences of meaning in the data.”
Rule #7: “Non-data components of tables and graphs should be displayed just visibly enough to perform their role, but no more so, for excessive salience could cause them to distract attention from the data.”
In a way, these rules can be seen as the equivalents for color use to the data-ink ratio guideline. At least, they convey a similar idea: color should only represent the data, and different colors should represent differences in the data.
Again, the limitations in Tufte’s guideline stem from the fact that he uses the ink metaphor. Perhaps the guideline could benefit from a slight reformulation replacing the ink metaphor with something more appropriate?
References:
Stephen Few. 2008. Practical Rules for Using Color in Charts.
Edward R. Tufte. 1983. The Visual Display of Quantitative Information. Graphics Press.</t>
  </si>
  <si>
    <t>Books</t>
  </si>
  <si>
    <t>Since there are many replies about the definition of ‘data-ink’ (I fully agree with the new definition of ‘ink’ due to the computer using in our daily life), I want to focus on your question.
I find that compared to the white background, dark one tends to give us an ‘Immersion Feeling’, that means, it can help readers to focus more on the content in a graph. (Mentioned in Juile Steele’s book) This may meet Tufte’s idea to some extent, so I think a black background reduces non-data-ink. As for the colored background, it depends on different conditions. For example, if you try to use a multi-color background, I believe that it fails to decrease the ‘non-redundant ink’ and may confuse the readers. And if you try to use a solid color background to match the theme of your graph (Eg blue background and white bar to represent
remaining Glacier in the world), I think it is a beautiful graph to deliver your point but have nothing to do with the ‘data-ink’ …
For the width, I consider it also has nothing with ‘data-ink’. As the above three users say, ‘data-ink ratio’ is meaningless as a quantitive measure. Let’s imagine, if we adjust a narrow bar to a wider one , does that mean the non-erasable core of a graph increase? I do not think so. The core part is the same in the two graphs.
Additionally, for the dots’ question, you are right, from my point of view. This is also proven by Tufte in his book (Chapter 6). He simplifies the bar chart into a new form, quartile plot, without loss of information but an increase in data-ink ratio. I show them in the following picture.
graph
graph
1918×888 9.99 KB
However, I also argue for the beauty of the new quartile plot … I absolutely fail to admit it better than the bar chart. As far as I say, the quartile plot focuses more on the first and last quartile and ignores the second and third one (the two major ones), because it uses blank in the middle. It gives readers a misleading view.
Reference:
Juile Steele, Noah Iliinsky, etc. 2010. Beautiful Visualization. O’Reilly Media.
Edward R. Tufte. 1983. The Visual Display of Quantitative Information. Graphics Press.</t>
  </si>
  <si>
    <t>I agree that ink itself is no longer a major cost to a visual representation. However, the amount of ink can be related to cognitive load. I am not sure if this was part of Tufte’s consideration. For example, the ink for embellishment may cause distraction, and the amount of ink may correlate to the amount of cluttering (thus confusion).
Nevertheless, the correlation is not always in the same direction. Too little ink can also incur more cognitive load. Comparing the two charts in the previous post, the quartile plot would require more cognitive load to perceive some information that is not explicitly display. It is slightly easy to compare the relative position of two horizontal line segments than two dots. I often use the following three plots as prompts in my lectures for students to discuss the data-ink-ratio. Note that each line segment is uniquely defined by its two endpoints. Hence the ink for the lines is redundant. I ask students “are these lines useful in the 2nd plot? Are the markers useful in the 3rd?”
DataInkRatio</t>
  </si>
  <si>
    <t>How multiple coordinated views influence cognitive load?</t>
  </si>
  <si>
    <r>
      <rPr>
        <rFont val="Arial"/>
        <color theme="1"/>
        <sz val="10.0"/>
      </rPr>
      <t>Hi there,
I see the reason for your interest in this topic completely. In my opinion you are absolutely right when you say that a Multiple Coordinated View (MCV) can have a negative or/and a positive effect on cognitive user load. I read the paper and I think that these rules which are mentioned by Scherr, M. (2009) are very helpful to decide if and how a MCV is put in place. These rules, which have been formulated by</t>
    </r>
    <r>
      <rPr>
        <rFont val="Arial"/>
        <color rgb="FF0000FF"/>
        <sz val="10.0"/>
      </rPr>
      <t xml:space="preserve"> Baldonado and Wang et al (2000),</t>
    </r>
    <r>
      <rPr>
        <rFont val="Arial"/>
        <color theme="1"/>
        <sz val="10.0"/>
      </rPr>
      <t xml:space="preserve"> concentrate on several different work steps. Firstly, we want to ask ourselves, is it necessary to use a MCV at all. For me this is an extremely important question. Depending on the level of knowledge the user has and the complexity of the data, a MCV can be more or less effective. When the data is complex, it can be useful to visualize it on different views. One should remember when thinking about the target audience, that the massive load of information which is visualized can be even more confusing when the datasets behind it are completely unknown to the user. Multiple views and different types of graphs, where different ranges of the dataset can be selected, will only make the task to get to know the data, even harder. But if the person has already some knowledge about what the dataset is about and how the dataset has been acquired, it might generate additional benefit for the application user to see certain correlation between data points.
Further they talk about how to set up the MCV. This is also a possible step, especially when talking about geospatial data. I think the great advantage of geospatial data are their georeferenced locations. Personally, I think this is an important characteristic to keep in the visualization. Here the rules of Attention Management and of Resource optimization rules b</t>
    </r>
    <r>
      <rPr>
        <rFont val="Arial"/>
        <color rgb="FF0000FF"/>
        <sz val="10.0"/>
      </rPr>
      <t xml:space="preserve">y Baldonado and Wang et al (2000) </t>
    </r>
    <r>
      <rPr>
        <rFont val="Arial"/>
        <color theme="1"/>
        <sz val="10.0"/>
      </rPr>
      <t>are key points for me. Attention Management is crucial with geospatial data because the geo-location on a world map draws the intention of the user the most in my opinion and should be treated as the main view. Smaller graphs should give information on areas or points on the map but should not be the main visualization. In my opinion the biggest advantage of geospatial data is their location on a map. This helps the user to get a spatial understanding of the data. Overall, I enjoyed MCV quite a lot in my projects. It gave me the opportunity to get an overview over my data rather quickly and it is a compact way to visualize relationships and features of datasets.
Best</t>
    </r>
  </si>
  <si>
    <t>MCV</t>
  </si>
  <si>
    <t>General: Additional educational resources?</t>
  </si>
  <si>
    <t>Is chartjunk junk?</t>
  </si>
  <si>
    <t>Hello everyone.
I have a question/argument about the topic of chartjunk (using extra ink in a chart, without giving any additional information through that ink). In every visualization guide I read so far, there is the opinion that chartjunk should be avoided at any moment. This is often backed up by Tufte’s data to ink ratio rule, that states the data to ink ratio should be maximized. And I understand the argument of having more difficulty in extracting the relevant information if the data to ink ratio is low. But there’s one great advantage that tends to be left out. It’s in my opinion the reason why people came up with charts like this one in the first place:
diamonds-1040x917
diamonds-1040x917
1040×917 157 KB
It’s attention-grabbing. Especially in modern times, we are flooded with all kinds of visualizations, where having a uniqueness factor like this, makes them stand out and therefore more interesting, and probably more memorable.
Another aspect speaking for the use of chart-junk would be the fact that, depending on the concrete visualization, there isn’t the necessity in quickly spotting detailed information. The picture I showed above, is a good example for this. It’s aim isn’t to show you how much exactly a diamond cost in the year 1979, but to show the general trend, in this case going up until 1980 and then dropping heavily later on.
And if that’s the goal of this visualization, then in my opinion, the creators of this chart did a pretty good job in achieving that.
Do you agree? And if so, shouldn’t there be an alternative word that doesn’t contain “junk” for this technique?
Source:
Author: Nigel Holmes
Publisher: TIME Magazine
“A Gem That Lost Its Luster,” Time 120, no. 9 (August 30, 1982)
Reply
created</t>
  </si>
  <si>
    <t>Chartjunk</t>
  </si>
  <si>
    <t>In my opinion, it depends on what the visualization is meant for. If it’s like you say for attention-grabbing, some chart chunk can help catch the interest of the intended people. But it depends on how much and if the most important points of the visualization are seen fast. If there is too much chart junk, so that you first have to find the actual data, it can be overseen in the end or maybe some people even don’t understand it. If this is the case, then the goal of the chart junk is lost, because the wrong things are emphasized.
A good paper about how chart junk can be useful is this one of Bateman and Co.:
Useful Junk? The Effects of Visual Embellishment on Comprehension and Memorability of Charts 1
It also used your example picture.
If you don’t need to catch the attention of the target audience, chart junk should be still avoided so that the data is unrivaled the priority.</t>
  </si>
  <si>
    <t>Hello everybody
I can broadly agree with both of you, but I have another thought that I think goes in the same direction as your comments. In my point of view, chartjunk is especially undesirable if you want to make certain data quickly understandable. When we look at a visualization, subconscious mechanisms are started first. If things, lets call them chartjunk, leads to disatraction and if the actual data is misinterpreted, we have missed our target. Therefore, I think that the clarity of the data is generally more important than the memorability of possibly misleading chartjunk.</t>
  </si>
  <si>
    <t>Hi @semmeli,
I am of the opinion that ‘chart junk’ can be used effectively, although the primary focus must be the integrity of the data itself. As @Adi says, junk that detracts from the data can quickly make it difficult to understand - but in instances where the data is less important, adding superfluous imagery can be useful (e.g. infographic posters) where grabbing attention to certain facts and figures is more important.
Just a thought! :slight_smile:
Ben</t>
  </si>
  <si>
    <t>5 Dimensions in 2-dimensional graph?</t>
  </si>
  <si>
    <t>Large data has become increasingly popular as more and more business users seek to use analysis for innovative improvements. But without the visual representation of large data, insights can be difficult to obtain.
Hence, I was asking myself How does one best represent 5 dimensions (e.g. name, age, city, phone number, debts) in a simple 2-dimensional graph?
Thanks to all of you in advance!!</t>
  </si>
  <si>
    <t xml:space="preserve">Hi @123u321
One of the important aspects when dealing with high-dimensionality data is to separate the different dimensions according to their data type (Ward et al., 2015, p. 46). I would propose the following categorization:
name: nominal
age: numeric
city: nominal (but don’t forget that a city is also a geographic place)
phone number: nominal (technically ordinal, but doesn’t make much sense)
debts: numeric
Most visualizations are meant to be helping the decision-making process (Ware, 2013, p. 18). I think in this case – especially with this being a business case – one should ask themselves what relationships of the data one wants to analyze:
Are you looking for geographic trends?
Or maybe for age related trends, e.g. change of the amount of debts depending on the age.
Exemplary one could group entries by city and calculate the mean of the debt. This mean could then be displayed on the map using a color encoding to mark more or less attractive potential markets. When choosing colors for the illustration, one should specially understand the target audience, as meaning of color is different in different cultures (Madden et al., 2000, p. 91).
As always when creating visual representations, it is important to understand the target audience. To iterate on and improve on the visualization an approach such as human-centered design might be useful (Munzner, 2015, p. 69).
As for interaction with the visualization, one should follow the “Overview first, zoom and filter, then details-on-demand” (Shneiderman, 1996, p. 2) guideline. This could include allowing for filter by certain data point, for example age (or age-group) in this case.
I think the two exclusively nominal attributes are probably best shown as text, perhaps in an interactive form such as a hover query (Ware, 2013, p. 348).
I hope these inputs are a good enough starting point to get you off the ground. The sources I have provided at the bottom include many more
Sources:
Madden, T. J., Hewett, K., &amp; Roth, M. S. (2000). Managing images in different cultures: A cross-national study of color meanings and preferences. Journal of International Marketing , 8 (4), 90–107. https://doi.org/10.1509/jimk.8.4.90.19795
Munzner, T. (2015). Visualization analysis &amp; design . CRC Press.
Shneiderman, B. (1996). The eyes have it: A task by data type taxonomy for information visualizations. Proceedings 1996 IEEE Symposium on Visual Languages , 336–343. https://doi.org/10.1109/VL.1996.545307
Ward, M., Grinstein, G. G., &amp; Keim, D. (2015). Interactive data visualization: Foundations, techniques, and applications (Second edition). CRC Press, Taylor &amp; Francis Group.
Ware, C. (2013). Information visualization: Perception for design (Third edition). Morgan Kaufmann.
Full transparency: This answer has been written as part of a university course on data visualization concepts.
</t>
  </si>
  <si>
    <t xml:space="preserve">General: Additional educational resources, General: Discussion
</t>
  </si>
  <si>
    <t>Pie Charts are bad and 3D Pie Charts are very bad.</t>
  </si>
  <si>
    <t>TheCharlatan
Jan 6
As an alternative to pie charts I started using treemaps recently. They allow for more data dimensions without much additional clutter, seem to be able to fit more data on the same chart, and seem to make it easier to pick up differences in area. Pie charts seem fine for me with datasets that have less than 5 five categories that I want to render at the same time. For more I would choose another plot type.</t>
  </si>
  <si>
    <t>Treemaps</t>
  </si>
  <si>
    <t>Dimensionality of Scatter Plot: 1D? 2D?</t>
  </si>
  <si>
    <t xml:space="preserve">In our lecture “Data Visualization Concepts”, we learned that Scatter Plots are 2 dimensional.
However we also learned that your everyday bar chart is 1 dimensional.
I don’t see why one is descirbed as one-dimensional and the other as two-dimensional, since you can easily visualize a bar chart as a scatter plot by converting the top of every bar into a point.
Same goes the other way around, but this time we make full bars out of the points of a scatter plot.
Here are two random pictures of said plots I found after a quick Google search, to further illustrate my point:
datavispost
datavispost
489×600 30.9 KB
What exactly am I missing here? It seems like the two type of plots could display the same data in almost the same way. So why is there a difference between their dimensionalities?
</t>
  </si>
  <si>
    <t>Scatterplots</t>
  </si>
  <si>
    <t>General: Interpretation Inquiry</t>
  </si>
  <si>
    <t>The issue of dimensionality in charts is often ill-defined and resources contain conflicting information. Some might say that bar charts are two dimensional, because they display data from two variables, or at least so argues the documentation of the acl data analysis tool set.
So lets try to squeeze the data from the scatter plot into a bar chart. Bar charts typically have a constant distance between bars (bins) and a constant width between each other. If the data in the scatter plot is not evenly distributed, or does not contain data with even distances, finding bars that fit this is next to impossible. It seems like in the conversion we have to forgo some dimension of the data.
I’d therefore argue that the difference between a bar chart and a scatter plot lies in the binning. Bar charts display data in bins with discrete categories, or in your example discrete quantities. This means that in the visualization the data on the x axis is not available in a continuous spectrum, but only in these discreet bins with a constant distance between each other. It is these discrete bins that give the dimensionality, while the y axis provides a measure, or length, to each of the bins. Since only one axis determines the dimension, we call this kind of visualization “one dimensional”. Similar terminology is also used here by Qlik another data analysis tool set. Higher dimensions can be added to the Bar chart by adding sub-binning, or sub-categories to each of the bars.
It might make sense to look at it from a raw data standpoint to get some understanding of the above. In theory a bar chart histogram can be encoded in the following way: [0,0,1,5,20,10,4,1,0,0], giving a measure for ten bins. This clearly one-dimensional data can be plotted in a bar chart without any further effort (here using matplotlib):
import matplotlib.pyplot as plt
import numpy as np
data = [0,0,1,5,20,10,4,1,0,0]
plt.bar(np.arange(len(data)), data)
plt.show()
bar_chart_example
This of course excludes any scaling on the x axis, but shows that a lot of bar charts can be generated from one dimensional data. Lastly I’d argue that the data on the y axis is often unit or dimensionless, which coming from physics usually means that it does not carry another dimension to the problem or visualization.
TLDR: It’s complicated, but bars have a discreet binning with constant distances between each other, which allows thinking of the displayed data as a one-dimensional array.</t>
  </si>
  <si>
    <t>Data dimensionality</t>
  </si>
  <si>
    <t>Is there a better way to visualize a matrix</t>
  </si>
  <si>
    <t>Hello,
I did a small project last year. It was about E-sports in which there are over 100 heroes. And each hero/role has a relation with another. For example, hero A is a good partner of B, which means when the two heroes are picked in a same team, they can win the game more easily. Besides, hero A may counter hero C.When A is playing against C, team of A has more chance to win the game.
After data mining/processing, I got a matrix for 117 heroes and this graph contained the information in the matrix. Yellow means A counters another more and therefore means higher win rate for A. Blue is the opposite.
This is the visualization i got which contains the levels of countering for all—117x117 matrix from 0-1.
I was not so satisfied with the effect.
117x117 matrix
117x117 matrix
867×727 664 KB
Could you guys give some advice?</t>
  </si>
  <si>
    <t>Matrix vis</t>
  </si>
  <si>
    <t xml:space="preserve">Hi ray,
One question to begin with: Is it correct that your matrix only shows the chance of winning/loosing of a specific hero against another specific hero but not the ability of certain heroes to partner up that you mentioned in the first paragraph?
Regarding your visualization: I can see why you are not satisfied with the displayed matrix. Nevertheless, I would argue that the chosen concept is the appropriate visualization type for the given data. It’s easy to read, all the data is available at once, and it doesn’t take up a lot of space.
But I do think that there are ways to improve your visualization without changing the type of visualization.
Right now, some parts of your visualization are redundant. Since the chances of winning/loosing do not vary if hero 1 and hero 2 are the other way around, there is no need to display it in both directions. You can visibly see that the visualization is symmetrical (the colors are inversed but still symmetrical). To make it a little easier on the eyes you could discard half of your visualization.
On top of that you could improve your matrix with a different color scheme. You either have the option to choose something that has also a semantic value (like yellow for winning or something) or – and I’d probably chose this one – work with a scale of intensity. As in the higher the intensity, the bigger the chance of winning. As shown in the attached (and randomly picked) example below it is much easier to spot the different intensities than distinct between color gradients.
I hope I could help you at least a little bit,
Anka
 ResearchGate
Figure 3.19: Visualization of confusion Matrix for Random Forest  
Download scientific diagram | 19: Visualization of confusion Matrix for Random Forest   from publication: Periodicity Detection and its Application in Lifelog Data | Wearable sensors are catching our attention not only in industry but also in...
</t>
  </si>
  <si>
    <t>Data preprocessing for explorative visual analysis</t>
  </si>
  <si>
    <t>Dear all,
In visualizations today, considering the big amount of data that is being processed and needs to be visualized, the data is usually preprocessed and slightly changed before we get the final values that will be visualized. This includes processes like data cleansing, smoothing and filtering, clustering, normalization and so on.
Anyway, many visualizations are used within an explorative context or to confirm a hypothesis about a particular data set, so does it really make sense to change the data in any way before visualizing it, in these cases?
Obviously, very frequently data needs to be fitted to visualization capabilities, but even if making clear to the user that the data is slightly changed, important facts about the data could be missed since the user most likely won’t have a real picture of the data through the given resulting visualization. So if the user has already a build up personal picture of a data set, he can easily miss and forget about the visualization not showing the actual unchanged data set.
On the other hand, if the data is not preprocessed, the visualization could end up in a mess, which cannot easily be made sense of and analyzed.
What are your thoughts on this? Do you think that there could be a solution which would make it easy to analyse the data but also show the exact real data?
Thanks very much in andvance! :slight_smile:</t>
  </si>
  <si>
    <t>Interactive Visual Analysis</t>
  </si>
  <si>
    <t>Hi all!
I think it is a good choice to display the desired data on a Choropleth US Area map, especially on a distortion free map, since it is often seen and therefore easily processed. With other words, you preattentively know what region you’re looking at. Also this type of map implies that the presented data is somehow related to the different US States. (1)
Regarding the explained data preprocessing (where the relative ratio of HIV cases to the total population of the state is used for visualization, instead of just the number of people diagnosed with HIV per State), I believe that this is an important point to bring up and consider, which in this visualization was well demonstrated! Otherwise if not used well, the real meaning of the data would have been percieved/communicated wrongly and the visualization would have been useless.
The choice of using colors to visualize the data is also in my opinion prefered to every other visual variable. Although I must agree with the previous comment that the choosen colors are not ideal. Personally I wouldn’t be able to correctly cathegorize lighter and darker tones of green used in the visualisation. This would also imply that I wouldn’t know which areas are “better” or “worse” in correspondence to the data, and how to compare them. I also need to argue that the choice of hue (green to orange/red) is a bad one, and that color blindness issues were not thoroughly considered here. As not an unsignificant part of the population is color blind, mostly unable to distinguish red and green tones. (3) Instead of a temperature coloring one color with different (distinguishable) luminance could have been used, since the visual system favors luminance (brightness) over color, and color over shape. (2)
Another point I’d like to mention is that I think it would be beneficial to use a legend in the visualization as then the viewer wouldn’t have to read additional text in order to know what is visualized, but could get all the information needed from the 2D graph.
Please also keep in mind that there are some important drawbacks of Choropleth maps, as for example that more interesting values are hard to discover since they occur in densely populated areas. Therefore, less interesting values are spread over big sparsely populated areas (wasting limited visualization space). And in correspondence to this, chloropleth map visualizations tend to highlight patterns in large but possibly low importance areas. (1)
I really hope that some points I brought up have been useful and please excusse the late response! :slight_smile:
Best wishes
Sources:
(1) Ward, M., Grinstein, G. G., &amp; Keim, D. (2015). Interactive data visualization: Foundations, techniques, and applications (Second edition). CRC Press, Taylor &amp; Francis Group. Section 6.4
(2) Ward, M., Grinstein, G. G., &amp; Keim, D. (2015). Interactive data visualization: Foundations, techniques, and applications (Second edition). CRC Press, Taylor &amp; Francis Group. Section 3.3.3
(3) Ware, C. (2013). Information visualization: Perception for design (Third edition). Morgan Kaufmann. Chapter 4 Color Blindness</t>
  </si>
  <si>
    <t>How to cleverly convert an interactive visualization to an image?</t>
  </si>
  <si>
    <t>Hello everyone,
For a research project that I am conducting, I did some research on migration flows around the world. I’m especially interested in net migration and the effect it has on national immigration policy implications. During my research, I found this interactive visualization which is based on UN Population Division Data (https://www.un.org/en/development/desa/population/migration/data/estimates2/estimates15.asp 1)different countries).
Screenshot 2020-01-05 at 10.37.53
Screenshot 2020-01-05 at 10.37.53
2268×1392 573 KB
However, as can be seen in the screenshot above, it is unclear in which direction the migration flow works. I am wondering, how to cleverly translate this interactive visualization into a “still” image without any loss of information.
For instance, I am considering using pre-attentive features such as shape, position and coloring to visually group data. In addition, being aware of some Gestalt principles such as common fate or continuity could be a solution. Is this a good approach or are there any other principles/ideas to consider?
I am quite new to this field and I am not sure what other techniques or tools are available for the implementation of this task. What software are available and appropriate for this challenge? I would be very grateful for any suggestions and advice.
Link to interactive visualization: http://metrocosm.com/global-immigration-map/ 1
Thank you very much!
Emilia
Reply
  Bookmark  Share  Flag  Reply
 You will be notified if someone mentions your @name or replies to you.
Suggested Topics</t>
  </si>
  <si>
    <t>Ethics of Dynamic Adaptation to Domain Situations</t>
  </si>
  <si>
    <t>Guideline: Know Your Audience
The approach, to design data visualization specifically targeted to a group of users, is clearly powerful.
And the manual application of this guideline not only allows for a careful consideration of all implications but also clearly show limiting gaps of our understanding of the end-user.
As a developer of big data tools I find these gaps to close rapidly. With the continued research into data visualization and with the increasing accuracy and power of big data tools, it seems inevitable that in the future we will have dynamically adapting visualizations that allow to target a multitude of users simultaneously.
As a sceptic I must also concede that our tract record of getting things right the first time around (or how ever many iterations the models need) is quite poor. And in contrast to the optimization of ad-buys, the implications of a systematic bias to the access to data is ethically very concerning. Yet it has been quite difficult to find fleshed out guidelines in neither the big data nor the data visualization fields.
Question:
Is it ethical to make use of big data tools that enables us to dynamically adapt visualization designs in order for us to"better" target the person accessing our service?</t>
  </si>
  <si>
    <t>Data Ethics</t>
  </si>
  <si>
    <t>There are a few research papers on “dynamically adapt visualization designs”, e.g.,
Wongsuphasawat et al. Voyager: Exploratory Analysis via Faceted Browsing of Visualization Recommendations, TVCG, 2016 (https://ieeexplore.ieee.org/document/7192728/)
Healey et al. Visual Perception and Mixed-Initiative Interaction for Assisted Visualization Design, TVCG, 2008 (https://ieeexplore.ieee.org/document/4359504/)
Cook et al. Mixed-initiative visual analytics using task-driven recommendations, IEEE VAST 2015 (https://ieeexplore.ieee.org/document/7347625/)
Most of these papers are about visualization systems designed for observational and analytical visualization tasks rather than disseminative visualization tasks. The goal is to reduce the effort and cognitive load of the users. The users’ knowledge about the tasks and the background of data alleviate the potential biases that may be caused by a visual representation recommended by an algorithm.
You are right. In terms of disseminative visualization, there is an ethical question for safe guarding against any potential negative effects of dynamically adapt visualization designs. Further research on this topic will be necessary for this important topic.
In general, any blackbox algorithms for making decisions for the users in the name of “this is best for you” has potentially an ethical question. In most of such cases, interactive visualization can enable users to explore different options and alleviate the biases of the algorithms.</t>
  </si>
  <si>
    <t>General: Discussion, General: Additional educational resources</t>
  </si>
  <si>
    <t>Color Palette Selection</t>
  </si>
  <si>
    <t>Question:
I was wondering if there are certain points to consider when chosing a color palette to visualize data. It seems obvious that certain colors are associated with certain variables (e.g. hot usually goes with red, and cold with blue…). The only thing I could find so far is the difference between qualitative, sequential and diverging palettes. However, there are still many different color palettes from the same category available (e.g. “magma”, “inferno”, “plasma”, “virdis” from bokeh.) and I usually just randomly chose one. Thus, I’d like to know if there are some rules or guidelines when chosing the color palette.</t>
  </si>
  <si>
    <t>This is a good question. Most colormaps recommended online are generic colourmaps that do not encode any semantic meanings of the data values. It is useful to create domain specific colormaps that help standardize the semantic association between colours and data ranges / categories / critical data values. This can be done in several ways:
Use a generic categorical colormap recommended for an established source, such as ColorBrewer, and assign the individual colours to categories in a more meaningful way.
Assigning metaphoric colours to different categories, and use an algorithm to optimise the initial categorical colormap. See:
H. Fang, et al. “Categorical colormap optimization with visualization case studies.” IEEE TVCG, 23(1):871-880, 2017. http://dx.doi.org/10.1109/TVCG.2016.2599214 1
It is pity that their software is no longer available, but one can use the CCC tool instead. See the link in
P. Nardini et al. “The Making of Continuous Colormaps.” IEEE TVCG, doi: 10.1109/TVCG.2019.2961674
Note that this can also be used for continuous colour maps.
Using the method in
S. Lin, et al. “Selecting semantically-resonant colors for data visualization.” Computer Graphics
Forum, 2013. https://doi.org/10.1111/cgf.12127
to identify metaphoric colours and use the methods mentioned in (2) to optimise the colormap.
In some cases, it is not easy to identify metaphoric colors. One may use alliterative associations (a form of logology) [Fang et al. 2017] to help make the colour symbolism more memorable. The common approach is to take the first letter of the category names (e.g., M, I, P, V for “magma”, “inferno”, “plasma”, “virdis”), and assign colours (or fruits/vegetables/objects colours) with names (or objects’ names) starting with the same letters. The “list of colors” at Wikipedia can be useful.</t>
  </si>
  <si>
    <t>Specifying base maps for cartograms</t>
  </si>
  <si>
    <t>For cartograms, certain attribute values are mapped to the size of regions, distorting the map.
Another key aspect is that the viewer of cartograms has to relate the distorted areas of the map to the original map locations in order to fully comprehend the effect.
This throws up the question what one should assume as the basic map, as we have different ways of projecting the globe onto a map. So there would be quite a big difference if we base the cartogram off of an equirectangular projection or an albers equal-area conic projection.
Does this mean one should state which basic map projection is assumed? Or is there a specific map type that is usually used as a basic or the differences are so small that it would not matter either way?</t>
  </si>
  <si>
    <t>Design: Guidelines Inquiry</t>
  </si>
  <si>
    <t>How do I present quantitative data with position?</t>
  </si>
  <si>
    <t xml:space="preserve">
ProblemStudent
Jan 6
Hello,
in a book about data visualization I came across the Bertin’s visual variables. There is size, shape, value, hue, texture, orientation and position. The book states, that we can present quantitative data with size, value and position. I agree with size and value, but I do not understand how I can present quantitative data with position. For a larger integer, I can for example increase the size of the point and make it darker (value). If someone could provide me an example for position, I would be very thankful.
Looking forward to your answers. Greetings ProblemStudent.</t>
  </si>
  <si>
    <t>Visual Design</t>
  </si>
  <si>
    <t>In CLEVELAND and McGILL, Graphical Perception: Theory Experimentation, and Application to the Development of Graphical Methods, position (as a visual variable) is defined with a common base-axis (e.g., a common zero line). In an experiment, they compare bars in a bar chart that start from the same base axis, and bars that do not share any base axis. They use the former for position perception, and latter for size perception.
Of course, the shape of bars may appear to be a size variable. However, in the former case, the bars can be replaced by a dot or line marker at the top of the bar (without showing bars explicitly) assuming the base axis is at the bottom. A box plot has both position and size variables.</t>
  </si>
  <si>
    <t>Design: Additional Educational Resources, Design: Discussion</t>
  </si>
  <si>
    <t>Technique</t>
  </si>
  <si>
    <t>Number</t>
  </si>
  <si>
    <t>Histogram</t>
  </si>
  <si>
    <t>Choropleth</t>
  </si>
  <si>
    <t>Packed Bubble Chart</t>
  </si>
  <si>
    <t>Stacked Area Chart</t>
  </si>
  <si>
    <t>Scatter plot</t>
  </si>
  <si>
    <t>Heatmap</t>
  </si>
  <si>
    <t>Area Chart</t>
  </si>
  <si>
    <t>Bubble chart</t>
  </si>
  <si>
    <t>Choropleth Map + Pie Chart</t>
  </si>
  <si>
    <t>Box-and-Whisker Chart</t>
  </si>
  <si>
    <t>Parallel Coordinates</t>
  </si>
  <si>
    <t>Choropleth + Scatterplots</t>
  </si>
  <si>
    <t>Choropleth + Bubble Chart</t>
  </si>
  <si>
    <t>Radar Chart</t>
  </si>
  <si>
    <t>Pie Chart</t>
  </si>
  <si>
    <t>Techniques/Topics</t>
  </si>
  <si>
    <t>Design: Visualization Technique Alternative</t>
  </si>
  <si>
    <t>Design: Effectiveness</t>
  </si>
  <si>
    <t>Design: Clutter/Readibility</t>
  </si>
  <si>
    <t>Design: Size</t>
  </si>
  <si>
    <t>Total</t>
  </si>
  <si>
    <t>ScatterPlot</t>
  </si>
  <si>
    <t>Visualizations / Answer Topics</t>
  </si>
  <si>
    <t>Design: Extra Educational Source</t>
  </si>
  <si>
    <t>General Inquiry</t>
  </si>
  <si>
    <t>Design</t>
  </si>
  <si>
    <t xml:space="preserve">Interpretation </t>
  </si>
  <si>
    <t>Improvement</t>
  </si>
  <si>
    <t>Technique Alternative</t>
  </si>
  <si>
    <t>Effectiveness</t>
  </si>
  <si>
    <t>Clutter/Readibility</t>
  </si>
  <si>
    <t>Size</t>
  </si>
  <si>
    <t>Label</t>
  </si>
  <si>
    <t>Visualizations/Answer Topics</t>
  </si>
  <si>
    <t>Improvement Advice</t>
  </si>
  <si>
    <t>Alternative</t>
  </si>
  <si>
    <t>Additional Educational Source</t>
  </si>
  <si>
    <t xml:space="preserve"> Total</t>
  </si>
  <si>
    <t>Symbol Map</t>
  </si>
  <si>
    <t>Choropleth Map</t>
  </si>
  <si>
    <t>Symbol Map+Bar Chart</t>
  </si>
  <si>
    <t>Bar Chart</t>
  </si>
  <si>
    <t xml:space="preserve">Scatterplots </t>
  </si>
  <si>
    <t xml:space="preserve">Radar Chart </t>
  </si>
  <si>
    <t>Gantt Chart</t>
  </si>
  <si>
    <t>Choropleth Map+Bar Chart</t>
  </si>
  <si>
    <t>Symbol Chart+Pie Chart</t>
  </si>
  <si>
    <t>Bar Chart+Density Map</t>
  </si>
  <si>
    <t>Box and Whisker Plot</t>
  </si>
  <si>
    <t>Bullet Graph</t>
  </si>
  <si>
    <t>Butterfly Chart</t>
  </si>
  <si>
    <t>Choropleth Map+Pie Chart</t>
  </si>
  <si>
    <t>Heat map+Bar Chart+Bubble Chart</t>
  </si>
  <si>
    <t>Sankey Diagram</t>
  </si>
  <si>
    <t>Scatterplots+Density Map</t>
  </si>
  <si>
    <t>Symbol Map+Bar Chart+Pie Chart</t>
  </si>
  <si>
    <t>Symbol Map+Line Chart</t>
  </si>
  <si>
    <t>Symbol Map+Packed Bubbles</t>
  </si>
  <si>
    <t>Treemap+Bar Chart</t>
  </si>
  <si>
    <t>Treemap+Bar Chart+Scatterplots</t>
  </si>
  <si>
    <t>ANSWERS</t>
  </si>
  <si>
    <t>Heatmap is at down below</t>
  </si>
  <si>
    <t>Design: Additional Educational Source</t>
  </si>
  <si>
    <t>Box and Whisker plot</t>
  </si>
  <si>
    <t>Replies</t>
  </si>
  <si>
    <t>Educational Source</t>
  </si>
  <si>
    <t xml:space="preserve">Design: Label, General: Improvement inquiry
</t>
  </si>
  <si>
    <t xml:space="preserve">Design: Improvement Advice </t>
  </si>
  <si>
    <t>Greetings El Marko,
I’ve found your visualisation extremely interesting, especially the chart for the Maine state which resembles Pac-Man.
Do you think that’s a coincidence?
Could Pac-Man from Montana also play a part in this conspiracy?
I hope that you can answer my questions.
However, to answer your question. I would suggest using dots to emphasise the prevalence of a given disease compared to the other.
Till we meet again,
Hoosier Daddy</t>
  </si>
  <si>
    <t xml:space="preserve">Design: Improvement Advice 
</t>
  </si>
  <si>
    <t>Visualisation of Average and Median Dengue infection rates across countries  Visual Design</t>
  </si>
  <si>
    <t xml:space="preserve">Design: Improvement Advice,  Design: Alternative
</t>
  </si>
  <si>
    <t xml:space="preserve">General: Interpretation inquiry, Design: Color
</t>
  </si>
  <si>
    <t xml:space="preserve">Desing: Additional educational resources, Design: Additional educational resources
</t>
  </si>
  <si>
    <t xml:space="preserve">Design: Improvement Advice , Design:  Additional educational resources
</t>
  </si>
  <si>
    <t xml:space="preserve">Design: Design: Visualization Technique Alternative
</t>
  </si>
  <si>
    <t xml:space="preserve">Design: Improvement Advice, Desgin: Alternative,  Design: Additional educational resources
</t>
  </si>
  <si>
    <t>Design: Clutter/Readibilty,  General: Improvement inquiry</t>
  </si>
  <si>
    <t>Name of tool: Tableau
Disease: Dengue
Time frame: 1955 - 2017
Dengue%20Virus%20relative%20to%20countries%20GDPDengue Virus relative to countries GDP.PNG1372×831 48.6 KB
For my visualisation I have tried to map the number of fatalities from the Dengue Virus to each country. The size of each point is relative to the number of fatalities in the given country and the colour is mapped to the countries GDP. I used this wikipedia link to find out the GDP of each country:
en.wikipedia.org 2
List of countries by GDP (nominal)
Gross domestic product (GDP) is the market value of all final goods and services from a nation in a given year. Countries are sorted by nominal GDP estimates from financial and statistical institutions, which are calculated at market or government official exchange rates. Nominal GDP does not take into account differences in the cost of living in different countries, and the results can vary greatly from one year to another based on fluctuations in the exchange rates of the country's currency....
X-Axis = Start Year
Y-Axis = End Year
Colour: GDP
Size: Number of fatalities
DOI for my visualisation: 
I would be greatly appreciative if you think there is a better method for visualising my current data set and i’d be grateful to know if my visual design makes sense.</t>
  </si>
  <si>
    <t xml:space="preserve">General: Interpretation inquiry , General: Improvement inquiry, 
Design: Visualization Technique Alternative
</t>
  </si>
  <si>
    <t>Design: Improvement Advice, Design: Alternative,  Design: Additional educational resources</t>
  </si>
  <si>
    <t xml:space="preserve">Design: Improvement Advice,  Design: Additional educational resources
</t>
  </si>
  <si>
    <t xml:space="preserve">Design: Visualization Technique Alternative,  General: Improvement inquiry,  Design: Effectiveness
</t>
  </si>
  <si>
    <t xml:space="preserve"> Design: Additional educational resources, Design: Improvement Advice 
</t>
  </si>
  <si>
    <t xml:space="preserve"> </t>
  </si>
  <si>
    <t>Hi, I’m a student at Swansea University trying to visualize data from Project Tycho (https://www.tycho.pitt.edu/dataset/US.430397002/ 1). You can see my visualization below of a map showing the prevalence of the disease across the US.
MapMap.PNG503×817 35 KB
Name of Tool: Infogram
Disease: Disorder of nervous system caused by West Nile virus
Year: 2002 - 2017
Visual Mappings
•Colors: The map uses red and green to indicate how many infections there have been for each state. The greener a state is the fewer infections there have been, the more red a state is means there have been more infections.
•        State Name (Hidden unless you hover the mouse over)
•        Amount of Infections (Hidden unless you hover the mouse over)
Data Preparation: Made a new CSV file from the dataset containing only the State Name and total amount of infections for each state.
My questions are:
How could I improve on this visualization?
Would it be better to have used different colours?</t>
  </si>
  <si>
    <t>Design: Color, Design: Label, General: Interpretation inquiry, Design: Visualization Technique Alternative</t>
  </si>
  <si>
    <r>
      <rPr>
        <rFont val="Arial"/>
        <color theme="1"/>
        <sz val="8.0"/>
      </rPr>
      <t xml:space="preserve">Q1: Yes. This is a common form of infographics. It is easy to understand, except that the colour seems to represent capacity (same as size), rather than different sources. One can use two visual channels for the same variable. </t>
    </r>
    <r>
      <rPr>
        <rFont val="Arial"/>
        <b/>
        <color theme="1"/>
        <sz val="8.0"/>
      </rPr>
      <t>The redundancy is usually for the purpose of error-detection and correction by the viewers themselves.</t>
    </r>
    <r>
      <rPr>
        <rFont val="Arial"/>
        <color rgb="FF000000"/>
        <sz val="8.0"/>
      </rPr>
      <t xml:space="preserve">
Q2: I believe that part of course objective is for students to explore different visual designs and compare them. You can certainly consider to use bar chart, pie chart, treemap, and if there is a primary source variable, parallel coordinates plot.
Q3. For capacity, it is OK.</t>
    </r>
    <r>
      <rPr>
        <rFont val="Arial"/>
        <b/>
        <color theme="1"/>
        <sz val="8.0"/>
      </rPr>
      <t xml:space="preserve"> For primary sources, I guess that it is a nominal variable. Using a discrete categorical colour map will be better.</t>
    </r>
    <r>
      <rPr>
        <rFont val="Arial"/>
        <color rgb="FF000000"/>
        <sz val="8.0"/>
      </rPr>
      <t xml:space="preserve">
Q4. Perhaps one can observe easily that two circles do not have any labels, and there is nothing about primary sources in the visualization. There is definitely some scope for improvement.</t>
    </r>
  </si>
  <si>
    <t>General: Improvement Advice, Design: Alternative</t>
  </si>
  <si>
    <t>General: Improvement Inquiry</t>
  </si>
  <si>
    <t>General: Improvement Advice</t>
  </si>
  <si>
    <t>General: Interpretation inquiry, Design: Visualization Technique Alternative</t>
  </si>
  <si>
    <t>Bar Chart,  symbol map</t>
  </si>
  <si>
    <t>Design: Label, Design: Visualization Technique Alternative, Design: Legend</t>
  </si>
  <si>
    <r>
      <rPr>
        <rFont val="Arial"/>
        <color theme="1"/>
        <sz val="8.0"/>
      </rPr>
      <t xml:space="preserve">Regarding to the scale of sustainability I would try a normalization i.e. x-min(x)/(max(x)-min(x) so the numbers to be between 0 and 1. Moreover, </t>
    </r>
    <r>
      <rPr>
        <rFont val="Arial"/>
        <b/>
        <color theme="1"/>
        <sz val="8.0"/>
      </rPr>
      <t xml:space="preserve">Try to add steps in your legend like 5 or 7 based on the values you have got so the changes might be more distinct.
</t>
    </r>
    <r>
      <rPr>
        <rFont val="Arial"/>
        <color rgb="FF000000"/>
        <sz val="8.0"/>
      </rPr>
      <t xml:space="preserve">
To do so try: Right click on legend -&gt; Edit Colour -&gt; Add steps</t>
    </r>
  </si>
  <si>
    <t>General: Improvement Advice, Design: Improvement Advice</t>
  </si>
  <si>
    <t>General: Interpretation inquiry, General: Improvement Inquiry</t>
  </si>
  <si>
    <t>Bar Chart, symbol map</t>
  </si>
  <si>
    <t>Design: Color, Design: Clutter/Readability</t>
  </si>
  <si>
    <t>Design: Label, Design: Color, Design: Effectiveness, Design: Visualization Technique Alternative</t>
  </si>
  <si>
    <r>
      <rPr>
        <rFont val="Arial"/>
        <color theme="1"/>
        <sz val="8.0"/>
      </rPr>
      <t xml:space="preserve">The map clearly shows the percentage of renewable power generation of each country in South America but I see that the data about Guyana is missing which is also situated in South America.
Does this mean that Guyana has no power plants?
I know that the colour scheme of the map is suited to the colour-blind but </t>
    </r>
    <r>
      <rPr>
        <rFont val="Arial"/>
        <b/>
        <color theme="1"/>
        <sz val="8.0"/>
      </rPr>
      <t>it would be clearer to normal people to show the data with brighter various colours on a white background. This could be done by posting two maps, one with this hue colour scheme and one with a normal colour scheme.</t>
    </r>
  </si>
  <si>
    <r>
      <rPr>
        <rFont val="Arial"/>
        <color rgb="FFFF0000"/>
        <sz val="8.0"/>
      </rPr>
      <t xml:space="preserve">Guideline:
Hello. This visualisation aims to show the comparison between the number of power plants per fuel type and the amount of fuel generated per fuel type. the main comparison is Solar.
</t>
    </r>
    <r>
      <rPr>
        <rFont val="Arial"/>
        <color rgb="FFFF0000"/>
        <sz val="8.0"/>
      </rPr>
      <t xml:space="preserve">
image
image
2000×1600 223 KB
Name of Tool: Tableau
Country: United Kingdom
Year: 2018
Visual Mappings:
Visualisation 1:
Colour: primary_fuel
Size: CNT(primary_fuel)
Filter: Can filter by primary_fuel type
Label: primary_fuel, CNT(primary_fuel)
Visualisation 2:
Colour: primary_fuel
Size: SUM(estimated_generation_gwh)
Filter: Can filter by primary_fuel type
Label: country_long, SUM(estimated_generation_gwh)
Unique Observation: The UK has far more Solar power plants(1,092) compared to Gas(55) or Coal(8), yet produces far less energy, only 4,050GWH compared to Gas with 100,670GWH or Coal with 102,014GWH.
Data Preparation: The data has been filtered to only use data from the United Kingdom.
Source:
 datasets.wri.org
Global Power Plant Database - Data | World Resources Institute
The Global Power Plant Database is a comprehensive, open source database of power plants around the world. It centralizes power plant data to make it easier to navigate, compare and draw insights...
Questions:
Is my chosen visualisation method appropriate?
is the comparison between the number of solar plants and the energy generated from solar clear?
What can be improved?
</t>
    </r>
  </si>
  <si>
    <t>Design: Visualization Technique Alternative, General: Improvement Inquiry</t>
  </si>
  <si>
    <r>
      <rPr>
        <rFont val="Arial"/>
        <color theme="1"/>
        <sz val="8.0"/>
      </rPr>
      <t xml:space="preserve">=. The colours are distinctive which important for discrete data
+. The comparison between the sizes of the Solar bubble are clearly different and striking.
~. </t>
    </r>
    <r>
      <rPr>
        <rFont val="Arial"/>
        <b/>
        <color theme="1"/>
        <sz val="8.0"/>
      </rPr>
      <t xml:space="preserve">Bubbles are the correct use for this type of comparison data as they are easier to compare in size than other shapes. </t>
    </r>
    <r>
      <rPr>
        <rFont val="Arial"/>
        <color rgb="FF000000"/>
        <sz val="8.0"/>
      </rPr>
      <t>However, if comparing fuel amounts: boxes might illustrate the proportion between fuel amounts better.
-. Be careful using two bubble graphs when comparing different variables (amounts/numbers) that the scaling for both graphs are correct. Say if there were a massive bubble in the right graph; solar would become decreasingly smaller and be more disproportionate. But if you’re looking at proportion between each other as you may be, than this is accurate.
-. The sum of estimated generation might not answer your question. Can you compare this with the average production of each fuel source?
-. Your values need to have value in the illustration itself. How much fuel is 100,670? (Is it in mW/h, gW/h, etc…). A minor point: “The Number of Power Plants…”, not amount.
Overall, an interesting find and informative :slight_smile:</t>
    </r>
  </si>
  <si>
    <t>What is the most
Effectivenessficient renewable energy source in comparison to the number of plants of that
type?</t>
  </si>
  <si>
    <t>General: Improvement Inquiry, General: Interpretation inquiry</t>
  </si>
  <si>
    <t>General: Improvement Inquiry, Design: Visualization Technique Alternative</t>
  </si>
  <si>
    <t xml:space="preserve">Design: Color, General: Improvement inquiry
</t>
  </si>
  <si>
    <t>General: Interpretation inquiry, Design: Color, General: Improvement Inquiry</t>
  </si>
  <si>
    <t>Design: Effectiveness, General: Improvement Inquiry</t>
  </si>
  <si>
    <t>General: Interpretation inquiry, Design: Visualization Technique Alternative, General: Improvement Inquiry</t>
  </si>
  <si>
    <t>Design: Color,  General: Interpretation inquiry, Design: Legend</t>
  </si>
  <si>
    <t>Design: Visualization Technique Alternative, Design: Color, Design: Clutter/Readability</t>
  </si>
  <si>
    <t>General: Interpretation inquiry, General: Improvement inquiry, Design: Color</t>
  </si>
  <si>
    <t>Design: Color, General: Improvement Inquiry</t>
  </si>
  <si>
    <t>choropleth map, bar chart</t>
  </si>
  <si>
    <t>Design: Effectiveness, General: Improvement Inquiry, Design: Color</t>
  </si>
  <si>
    <r>
      <rPr>
        <rFont val="Arial"/>
        <color theme="1"/>
        <sz val="8.0"/>
      </rPr>
      <t xml:space="preserve">Hello Thomas. I think this is an effective visualisation overall as you are maximising the information by breaking it down into different components. </t>
    </r>
    <r>
      <rPr>
        <rFont val="Arial"/>
        <b/>
        <color theme="1"/>
        <sz val="8.0"/>
      </rPr>
      <t>The choice of colours I believe is also appropriate to convey the contrast between green and non green</t>
    </r>
    <r>
      <rPr>
        <rFont val="Arial"/>
        <color rgb="FF000000"/>
        <sz val="8.0"/>
      </rPr>
      <t>. Since the aim of the visualisation is focused on the capacity vs generated power in 2015, my only observation is related to the bottom density graph and how relevant it is to the two scatterplots which focuses on 2015.</t>
    </r>
  </si>
  <si>
    <t>General: Interpretation inquiry, Design: Color, Design: Effectiveness, Design: Visualization Technique Alternative</t>
  </si>
  <si>
    <t>Design:Effectiveness, Design: Color</t>
  </si>
  <si>
    <t>Design: Color, General: Interpretation inquiry, General: Improvement Inquiry</t>
  </si>
  <si>
    <r>
      <rPr>
        <rFont val="Arial"/>
        <color theme="1"/>
        <sz val="8.0"/>
      </rPr>
      <t xml:space="preserve">Hi,
Immediatley looking at your visualisation it is clear to me what countries produce the most GWh. One possible sugestion would be to reduce the max end of the scale and introduce more steps of grey. This will make it easier to compare the countries with much lower coal generation as at the moment they are dwarfed by the range on the scale.
The colour pallete is a really nice choice, matching the theme of the graph itself whilst also </t>
    </r>
    <r>
      <rPr>
        <rFont val="Arial"/>
        <b/>
        <color theme="1"/>
        <sz val="8.0"/>
      </rPr>
      <t>remaining accessible to users with colour impairments.</t>
    </r>
    <r>
      <rPr>
        <rFont val="Arial"/>
        <color rgb="FF000000"/>
        <sz val="8.0"/>
      </rPr>
      <t xml:space="preserve">
One last point, it is unclear what the data actually is. The legend is cut off, but judging from the top end value for GWh this is total power generated from 2013 to 2017. As such you would benefit from clarifying that in the title / legend.
Hope my sugestions are helpful
-Scott</t>
    </r>
  </si>
  <si>
    <r>
      <rPr>
        <rFont val="Arial"/>
        <color theme="1"/>
        <sz val="8.0"/>
      </rPr>
      <t>This visualisation idea is pretty good and can make sense. But</t>
    </r>
    <r>
      <rPr>
        <rFont val="Arial"/>
        <b/>
        <color theme="1"/>
        <sz val="8.0"/>
      </rPr>
      <t xml:space="preserve"> I think the circle view can be change to the line chart in order to demonstrate the difference more clearly.</t>
    </r>
  </si>
  <si>
    <r>
      <rPr>
        <rFont val="Arial"/>
        <color theme="1"/>
        <sz val="8.0"/>
      </rPr>
      <t xml:space="preserve">Hello,
I really like your design which is very informative and contributing bar chart and the symbol map is a good idea. However, </t>
    </r>
    <r>
      <rPr>
        <rFont val="Arial"/>
        <b/>
        <color theme="1"/>
        <sz val="8.0"/>
      </rPr>
      <t>you can put a legend which explains the meaning of colours on the bar chart.</t>
    </r>
    <r>
      <rPr>
        <rFont val="Arial"/>
        <color rgb="FF000000"/>
        <sz val="8.0"/>
      </rPr>
      <t xml:space="preserve">
Thanks so much</t>
    </r>
  </si>
  <si>
    <t xml:space="preserve">Design: Color, General: Improvement Inquiry, Design: Clutter/Readability
</t>
  </si>
  <si>
    <t>Design: Clutter/Readability, Design: Color, General: Improvement inquiry</t>
  </si>
  <si>
    <t>Design: Improvement Advice, General: Improvement Advice</t>
  </si>
  <si>
    <r>
      <rPr>
        <rFont val="Arial"/>
        <color theme="1"/>
        <sz val="8.0"/>
      </rPr>
      <t>Hi Joan,
This is an interesting implementation of a radar plot, and I think it presents very well the role renewable sources play in providing power to countries.
I also think that setting a limit of 75% is sensible, and I do not believe a categorical approach would be best for analysis here. However,</t>
    </r>
    <r>
      <rPr>
        <rFont val="Arial"/>
        <b/>
        <color theme="1"/>
        <sz val="8.0"/>
      </rPr>
      <t xml:space="preserve"> rather than steps of 10%, possibly try fewer steps of say 15%</t>
    </r>
    <r>
      <rPr>
        <rFont val="Arial"/>
        <color rgb="FF000000"/>
        <sz val="8.0"/>
      </rPr>
      <t>.
I would also say that it’s rather hard to distinguish the smaller producing countries in this chart whilst being overlapped by other charts with the same background colour.
Best,
Josh</t>
    </r>
  </si>
  <si>
    <r>
      <rPr>
        <rFont val="Arial"/>
        <color theme="1"/>
        <sz val="8.0"/>
      </rPr>
      <t xml:space="preserve">Hi everyone,
Hope you are having a great day. Inspired by [1 7], I am trying to find the relationship between the primary fuel sources and its secondary fuel sources (i.e. what secondary fuel is likely to occur given the primary fuel) using radar charts. There are two figures below, the first one showing the overall plot of the primary fuel sources against their secondary fuel sources and the second figure showing the breakdown of each primary fuel source.
Image:
Untitled
Untitled
795×1173 216 KB
Untitledq
Untitledq
785×545 84.5 KB
Visual Design Type : Radar Chart
Name of Tool : Plotly and Matplotlib
Country : All countries
Year : All years
Visual Mappings :
The axis of the radar chart provides one axis for each secondary fuel source (hydro, cogeneration, coal, biomass, wind, gas, waste, storage, solar, petcoke, other and oil). The colour shows the type of primary fuel sources. The shape and size allow us to see which secondary fuel source is related to the primary fuel source (i.e. how likely is the secondary fuel source to occur given the primary fuel source). The bigger the area/shape, the more the correlation between the primary fuel source and its secondary fuel sources.
Unique Observation : From the radar chart, we can see that most of the non-renewable energy like coal, oil and gas are correlated to one and another.
Data Preparation : The dataset is filtered so that it does not include any null values. For each primary fuel source, the sum of each secondary fuel source is calculated. The axis of the radar is then calculated by getting the maximum and the minimum counts secondary fuel source respective to their primary fuel sources. As the maximum for certain primary fuel sources such as Coal, Oil and Gas are higher than most of the other primary fuel sources, we used the logarithmic function to normalize the radar.
Source : http://datasets.wri.org/dataset/globalpowerplantdatabase
</t>
    </r>
    <r>
      <rPr>
        <rFont val="Arial"/>
        <b/>
        <color theme="1"/>
        <sz val="8.0"/>
      </rPr>
      <t>References:
[1] Holtz, Y. (n.d.). The Radar Chart and Its Caveats . Retrieved from from Data to Vis: https://www.data-to-viz.com/caveat/spider.html 7
[2] Christian Partl, P. P. (n.d.). Star Plots: A Literature Survey. Retrieved from https://courses.isds.tugraz.at/ivis/surveys/ss2010/g4-survey-starplots.pdf 3</t>
    </r>
    <r>
      <rPr>
        <rFont val="Arial"/>
        <color rgb="FF000000"/>
        <sz val="8.0"/>
      </rPr>
      <t xml:space="preserve">
Questions :
Is the choice of colour appropriate? As there are too many colours (primary fuel sources), it might be hard to understand the visualisation.
Should I get rid of the primary fuel sources that have smaller number of secondary fuel sources such as Geothermal, Storage, Nuclear, Cogeneration and Hydro?
Is there any suggestions that I can further improve on my data visualisation?
Thank you for reading and your suggestions are much appreciated! :smiley:</t>
    </r>
  </si>
  <si>
    <r>
      <rPr>
        <rFont val="Arial"/>
        <color theme="1"/>
        <sz val="8.0"/>
      </rPr>
      <t xml:space="preserve">I find this a great representation of relationships between primary and secondary fuel. I like how it there is an overall graph along with one that is individual.
But I do have some suggestions
Individual graphs
</t>
    </r>
    <r>
      <rPr>
        <rFont val="Arial"/>
        <b/>
        <color theme="1"/>
        <sz val="8.0"/>
      </rPr>
      <t xml:space="preserve">Maybe it might be best to make the individual ones also have the same scale so it can be easily compared to one and another. </t>
    </r>
    <r>
      <rPr>
        <rFont val="Arial"/>
        <color theme="1"/>
        <sz val="8.0"/>
      </rPr>
      <t>For example Oil and Petcoke at first glance can be seen to have similar maximum value but that is not the case.
Also, have the same secondary fuel labels on the outer ring as the overall graph. It will make it easier to compare the overall one to individual. For example, Oil in the overall graph has a different shape to the individual one. And since the secondary fuel labels are in different places for individual ones, it can be hard to see how two or more actually overlap.
Overall graph
The colour in my opinion is a bit chaotic. They are overlapping with one and another quite a bit, but this can be hard to fix. Maybe there are better colour choices that can show the differences.
Further information extraction
It might be interesting to see if a powerplant has renewable energy source as their primary, is it also the case that their secondary fuel source is also renewable? Or vice versa for non-renewable.
But overall, I really like the design idea you went for. Its nice to see the relationships of primary and secondary fuel.</t>
    </r>
  </si>
  <si>
    <r>
      <rPr>
        <rFont val="Arial"/>
        <color theme="1"/>
        <sz val="8.0"/>
      </rPr>
      <t>Hi,
It might be hard to clearly see the overlapping areas of the different colours.</t>
    </r>
    <r>
      <rPr>
        <rFont val="Arial"/>
        <b/>
        <color theme="1"/>
        <sz val="8.0"/>
      </rPr>
      <t xml:space="preserve"> In my opinion, it could be visibly clearer if you could try out some colour combinations or set higher transparency for some colours. </t>
    </r>
    <r>
      <rPr>
        <rFont val="Arial"/>
        <color rgb="FF000000"/>
        <sz val="8.0"/>
      </rPr>
      <t>Keeping the primary fuel sources in the second figure would be better if you were to show the relationship between primary and secondary fuel holistically. Overall, it is a great idea to visualise the relationship this way.</t>
    </r>
  </si>
  <si>
    <r>
      <rPr>
        <rFont val="Arial"/>
        <color theme="1"/>
        <sz val="8.0"/>
      </rPr>
      <t xml:space="preserve">Neat representation to show the correlation between two data but as mentioned above, it can get messy since the image aren’t too big and yes, there’s too many colour. </t>
    </r>
    <r>
      <rPr>
        <rFont val="Arial"/>
        <b/>
        <color theme="1"/>
        <sz val="8.0"/>
      </rPr>
      <t>Getting rid of some data is plausible if those data are trivial and pure noise (but rare to know for certain that they are noise).</t>
    </r>
    <r>
      <rPr>
        <rFont val="Arial"/>
        <color rgb="FF000000"/>
        <sz val="8.0"/>
      </rPr>
      <t xml:space="preserve">
Maybe using other library that can animate the graph ?</t>
    </r>
  </si>
  <si>
    <r>
      <rPr>
        <rFont val="Arial"/>
        <color theme="1"/>
        <sz val="8.0"/>
      </rPr>
      <t xml:space="preserve">Overall is quite good to observe the relationship between primary and secondary fuel. However, in the overall graph it is quite difficult to see and find one and other relationship since there are too many colors overlapping each other. It will be great if is so interactive graph. </t>
    </r>
    <r>
      <rPr>
        <rFont val="Arial"/>
        <b/>
        <color theme="1"/>
        <sz val="8.0"/>
      </rPr>
      <t>Also, I agreed with @SwanseaStudent comment above; the scale of the individual graph and the position of the secondary fuel should be consistent so that we can make comparison between them.</t>
    </r>
  </si>
  <si>
    <t>General: Interpretation inquiry, Design: Color, Design: Visualization Technique Alternative</t>
  </si>
  <si>
    <t>General: Interpretation inquiry, Design: Color</t>
  </si>
  <si>
    <r>
      <rPr>
        <rFont val="Arial"/>
        <color theme="1"/>
        <sz val="8.0"/>
      </rPr>
      <t xml:space="preserve">Hi Connor, This is some nice visualisation! it is quite clear to see each data point. however, I don’t think this is readable since the size of each data point is quite abstract. </t>
    </r>
    <r>
      <rPr>
        <rFont val="Arial"/>
        <b/>
        <color theme="1"/>
        <sz val="8.0"/>
      </rPr>
      <t>It would be a lot more easier to read the graph with some scale some what each size represents. for example how you have a ratio to real size in a map. finally, the colour scheme for me is nice and clear, it really pops out because of the dark background. however, these colours aren’t colour blind friendly. It would be better to have a more accessible colour pallet.</t>
    </r>
  </si>
  <si>
    <t>Design: Color,  General: Interpretation inquiry, General: Improvement Inquiry</t>
  </si>
  <si>
    <t>symbol map, packet bubbles</t>
  </si>
  <si>
    <t xml:space="preserve"> Design: Alternative</t>
  </si>
  <si>
    <t>Design: Color, General: Interpretation inquiry, General: Improvement Inquiry, Design: Visualization Technique Alternative</t>
  </si>
  <si>
    <t>Design: : Improvement Advice</t>
  </si>
  <si>
    <r>
      <rPr>
        <rFont val="Arial"/>
        <color theme="1"/>
        <sz val="8.0"/>
      </rPr>
      <t xml:space="preserve">This design makes sense in terms of comparing between power generation in 2013 and in 2017, as well as comparing generation totals from different primary fuel sources.
However, it seems that while the unit for generation is gigawatt-hours, the unit used for capacity is megawatts. </t>
    </r>
    <r>
      <rPr>
        <rFont val="Arial"/>
        <b/>
        <color theme="1"/>
        <sz val="8.0"/>
      </rPr>
      <t>Since these are different units, this visualization does not currently aid direct comparison between generation and capacity</t>
    </r>
    <r>
      <rPr>
        <rFont val="Arial"/>
        <color rgb="FF000000"/>
        <sz val="8.0"/>
      </rPr>
      <t>. This could be improved by using separate visualizations for generation and capacity, or by converting between gigawatt-hours and megawatts. (although you might need to make assumptions about how much time a power plant spends running in this case)</t>
    </r>
  </si>
  <si>
    <t xml:space="preserve">Design: Color, Design:Effectiveness
</t>
  </si>
  <si>
    <t xml:space="preserve">Design: Improvement Advice, Design: Alternative, General: Additional educational resources
</t>
  </si>
  <si>
    <t>Design: Color,  General: Interpretation inquiry, General: Improvement Inquiry, Design: Visualization Technique Alternative</t>
  </si>
  <si>
    <t xml:space="preserve">General: Interpretation inquiry, Design: Visualization Technique Alternative, Design: Clutter/Readability
</t>
  </si>
  <si>
    <t>Design: Size, General: Improvement Inquiry, General: Interpretation inquiry</t>
  </si>
  <si>
    <r>
      <rPr>
        <rFont val="Arial"/>
        <color theme="1"/>
        <sz val="8.0"/>
      </rPr>
      <t>Hi,
The graph explains what you are trying to show quite nicely, with China dominating the market for renewable and non-renewable.
However, we are inherently bad at comparing circles.</t>
    </r>
    <r>
      <rPr>
        <rFont val="Arial"/>
        <b/>
        <color theme="1"/>
        <sz val="8.0"/>
      </rPr>
      <t xml:space="preserve"> Maybe the circles can be ordered in size e.g. in a spiral?</t>
    </r>
    <r>
      <rPr>
        <rFont val="Arial"/>
        <color rgb="FF000000"/>
        <sz val="8.0"/>
      </rPr>
      <t xml:space="preserve">
Also it is understandable that China generates the most since it is such a big country, maybe you could show the data per capita rather than raw value. This can give a more fair comparison between countries.</t>
    </r>
  </si>
  <si>
    <t>Design: Color, General: Improvement Inquiry, Design: Legend</t>
  </si>
  <si>
    <t xml:space="preserve"> General: Improvement Inquiry, Design: Visualization Technique Alternative Design: Effectiveness
</t>
  </si>
  <si>
    <t>Design: Design: Improvement Advice</t>
  </si>
  <si>
    <t>Design: Clutter/Readability, General: Improvement Inquiry</t>
  </si>
  <si>
    <r>
      <rPr>
        <rFont val="Arial"/>
        <color theme="1"/>
        <sz val="8.0"/>
      </rPr>
      <t xml:space="preserve">Overall this visualisation is very effective and it looks very nice. </t>
    </r>
    <r>
      <rPr>
        <rFont val="Arial"/>
        <b/>
        <color theme="1"/>
        <sz val="8.0"/>
      </rPr>
      <t xml:space="preserve">However, it might be worth considering Shneiderman’s Mantra of ‘Overview first, zoom and filter, then details-on-demand’. </t>
    </r>
    <r>
      <rPr>
        <rFont val="Arial"/>
        <color rgb="FF000000"/>
        <sz val="8.0"/>
      </rPr>
      <t>This could be achieved by removing the bar charts and putting their information within a tool top, or have the information pop up when the user has requested.
However, this is a very effective visualisation and it looks very nice. Well done!</t>
    </r>
  </si>
  <si>
    <t>Design: Additional educational resources, Design: Improvement Advice</t>
  </si>
  <si>
    <r>
      <rPr>
        <rFont val="Arial"/>
        <color theme="1"/>
        <sz val="8.0"/>
      </rPr>
      <t>Hi,
This is a great portrayal of a unique area of the world i have seen so far throughout this data set posts.
I feel this could benefit from being interactive as stated by Andy. B</t>
    </r>
    <r>
      <rPr>
        <rFont val="Arial"/>
        <b/>
        <color theme="1"/>
        <sz val="8.0"/>
      </rPr>
      <t>ut as this is an image based visualisation i would suggest combining both bar charts into a single side-by-side bar chart. Labeling the country alongside the fuel type. It could even be possible to remove the fuel type label on the side-by-side bar chart as the colour coded legend already portrays this information.</t>
    </r>
    <r>
      <rPr>
        <rFont val="Arial"/>
        <color rgb="FF000000"/>
        <sz val="8.0"/>
      </rPr>
      <t xml:space="preserve"> The legends for circle size and colour of fuel type could then be placed where the removed 2nd bar chart was, removing the need for white space on the right hand side of the image.
Hopefully this helps.
Thanks</t>
    </r>
  </si>
  <si>
    <t>General: Interpretation inquiry, General: Improvement Inquiry, Design: Visualization Technique Alternative</t>
  </si>
  <si>
    <t xml:space="preserve">
Design: Alternative</t>
  </si>
  <si>
    <t xml:space="preserve"> General: Improvement Inquiry, Design: Effectiveness</t>
  </si>
  <si>
    <r>
      <rPr>
        <rFont val="Arial"/>
        <color theme="1"/>
        <sz val="8.0"/>
      </rPr>
      <t>The visual design shows a clear distribution of the number of power plants in each country with in the middle east. The colour usage it effective since you try to segregate each country. The exact number of power plants is obvious with in the countries’ name. You can also visualise this information using bar chart as a simple visualisation,</t>
    </r>
    <r>
      <rPr>
        <rFont val="Arial"/>
        <b/>
        <color theme="1"/>
        <sz val="8.0"/>
      </rPr>
      <t xml:space="preserve"> but the usage of a map is more effective and can be easily understood with locating each country.</t>
    </r>
    <r>
      <rPr>
        <rFont val="Arial"/>
        <color rgb="FF000000"/>
        <sz val="8.0"/>
      </rPr>
      <t xml:space="preserve"> Good Job!</t>
    </r>
  </si>
  <si>
    <t>Design: Alternative, Design: Improvement Advice</t>
  </si>
  <si>
    <r>
      <rPr>
        <rFont val="Arial"/>
        <color theme="1"/>
        <sz val="8.0"/>
      </rPr>
      <t xml:space="preserve">Hi,
This is a great visualisation, it does fall down when only a single dot is being down for large areas of land.
</t>
    </r>
    <r>
      <rPr>
        <rFont val="Arial"/>
        <b/>
        <color theme="1"/>
        <sz val="8.0"/>
      </rPr>
      <t>Maybe you could change the country areas into a heat map style weighting. Colouring the country region with the great map intensity rather than the grid fashion of a normal best map. Add mentioned by an earlier post</t>
    </r>
  </si>
  <si>
    <t xml:space="preserve">General: Interpretation inquiry, Design: Color, General: Improvement Inquiry, Design: Legend, Design: Clutter/Readability
</t>
  </si>
  <si>
    <r>
      <rPr>
        <rFont val="Arial"/>
        <color theme="1"/>
        <sz val="8.0"/>
      </rPr>
      <t xml:space="preserve">Overall, the readability of the visualisation is very clear. Identifying the different fuel types is easy and intuitive, the order does indeed help.
</t>
    </r>
    <r>
      <rPr>
        <rFont val="Arial"/>
        <b/>
        <color theme="1"/>
        <sz val="8.0"/>
      </rPr>
      <t>The only criticism I could have is that it is a treemap that dos not have a hierarchy. Essentially it uses area to display data that might be more readable on a bar chart, since comparing lengths in easier and more accurate than comparing area.</t>
    </r>
    <r>
      <rPr>
        <rFont val="Arial"/>
        <color rgb="FF000000"/>
        <sz val="8.0"/>
      </rPr>
      <t xml:space="preserve">
Hope this feedback was useful!</t>
    </r>
  </si>
  <si>
    <r>
      <rPr>
        <rFont val="Arial"/>
        <color theme="1"/>
        <sz val="8.0"/>
      </rPr>
      <t xml:space="preserve">Hello William,
I will try to answer your questions to the best of my abilities.
The colours are so distinct that is easy to tell each fuel type apart. Although it would be nice to have a each fuel type linked with a colour most relevant to it, with the amount of variables it would be quite difficult to avoid clashes (e.g. Hydro with Waves and Tidal).
As the key is in order of the most electricity generated to the least, it did help me identify where the unlabeled fuel types should be so there’s nothing to worry about there.
</t>
    </r>
    <r>
      <rPr>
        <rFont val="Arial"/>
        <b/>
        <color theme="1"/>
        <sz val="8.0"/>
      </rPr>
      <t xml:space="preserve">
For your improvements I agree with Manol, with a treemap it would be better if there is a hierarchy.</t>
    </r>
    <r>
      <rPr>
        <rFont val="Arial"/>
        <color rgb="FF000000"/>
        <sz val="8.0"/>
      </rPr>
      <t xml:space="preserve">
In general I think your visualization properly conveys the information you want without confusion.
I hope this has been useful!</t>
    </r>
  </si>
  <si>
    <r>
      <rPr>
        <rFont val="Arial"/>
        <color theme="1"/>
        <sz val="8.0"/>
      </rPr>
      <t>Hi,
The visualisation is nice and easy to understand at first glance.
I prefer the lighter colours however coal and hydro seem to populate most of the map but</t>
    </r>
    <r>
      <rPr>
        <rFont val="Arial"/>
        <b/>
        <color theme="1"/>
        <sz val="8.0"/>
      </rPr>
      <t xml:space="preserve"> they both have similar shade of blue</t>
    </r>
    <r>
      <rPr>
        <rFont val="Arial"/>
        <color rgb="FF000000"/>
        <sz val="8.0"/>
      </rPr>
      <t>. Maybe its best to change the colours of these two.
Also, you could just show China rather than including the rest of the world and have the same information being shown. Maye even show the different provinces of China as well.</t>
    </r>
  </si>
  <si>
    <r>
      <rPr>
        <rFont val="Arial"/>
        <color theme="1"/>
        <sz val="8.0"/>
      </rPr>
      <t xml:space="preserve">Hi, I would say this is a good starting point for a map visualisation as it does show the general spread of power plants across the globe, however:
It’s a bit hard to tell apart different power plant types globally when zoomed out (the fact that there are a few similar shades of colours used for different primary fuels contributes to this), maybe playing with the colour scheme and using an additional visualisation to the side of the existent one showing the total numbers of power plants per primary fuel type, in the form of a chart, can give more perspective.
</t>
    </r>
    <r>
      <rPr>
        <rFont val="Arial"/>
        <b/>
        <color theme="1"/>
        <sz val="8.0"/>
      </rPr>
      <t xml:space="preserve">
As another suggestion, you could also incorporate a visualisation portraying estimated power generation at global level for each primary fuel type to include more information, perhaps setting this measure to affect the size of the circles.</t>
    </r>
  </si>
  <si>
    <r>
      <rPr>
        <rFont val="Arial"/>
        <color theme="1"/>
        <sz val="8.0"/>
      </rPr>
      <t xml:space="preserve">Hi,
I have created a Treemap representing the amount of power plants across the globle, and the amount of capacity for each fuel type. I am new to creating treemaps so if there is anyone can give me some advice on this visualisation that would be great.
Thanks!
Image :
Fuel Type and Country Capacity Treemap
Fuel Type and Country Capacity Treemap
1315×820 63.7 KB
Source : http://datasets.wri.org/dataset/globalpowerplantdatabase 1
Visual Design Type : Tree Map
Name of Tool : Tableau
Country : USA, China, UK, France, Canada, Brazil, Germany, Spain, India, Russia
Year : All available dates
Visual Mappings :
Colour : Capacity(mw). Based on the amount of capacity.
Mark : Square/ Rectangle
Size : Total number of power plant with specific fuel type,
Data Preparation:
Filters out countries with low amount of power plants.
Calculate the sum of the capacity of the power plants.
Unique Observations :
United States of America has the most amount of power plant in the world.
Coal power plants in China has the most electricity capacity in the world.
In the United States of America, the most electricity capacity fuel type is Gas.
Although China has almost the same amount of Coal and Hydro power plants, Coal power plants has a much higher capacity comparing to Hydro power plants
Questions :
</t>
    </r>
    <r>
      <rPr>
        <rFont val="Arial"/>
        <b/>
        <color theme="1"/>
        <sz val="8.0"/>
      </rPr>
      <t>I have tested out a few different colour and Red gives the best visual result in my opinion, however I think this is not the most optimal colour. Is there a recommanded colour of choice?
Should I use the generated electricity instead of capacity for this treemap?</t>
    </r>
    <r>
      <rPr>
        <rFont val="Arial"/>
        <color rgb="FF000000"/>
        <sz val="8.0"/>
      </rPr>
      <t xml:space="preserve">
Is this visualisation clear or is there any advice that I should further improve my treemap for a better visualisation?</t>
    </r>
  </si>
  <si>
    <r>
      <rPr>
        <rFont val="Arial"/>
        <color theme="1"/>
        <sz val="8.0"/>
      </rPr>
      <t xml:space="preserve">have tested out a few different colour and Red gives the best visual result in my opinion, however I think this is not the most optimal colour. Is there a recommanded colour of choice?
</t>
    </r>
    <r>
      <rPr>
        <rFont val="Arial"/>
        <b/>
        <color theme="1"/>
        <sz val="8.0"/>
      </rPr>
      <t>I would most likely check the colour palette tableau 10 to batch colour blind standards (if this is available on your legend)</t>
    </r>
    <r>
      <rPr>
        <rFont val="Arial"/>
        <color rgb="FF000000"/>
        <sz val="8.0"/>
      </rPr>
      <t xml:space="preserve">
Should I use the generated electricity instead of capacity for this treemap?
This would depend on what you would like to be shown
Is this visualisation clear or is there any advice that I should further improve my treemap for a better visualisation?
</t>
    </r>
    <r>
      <rPr>
        <rFont val="Arial"/>
        <b/>
        <color theme="1"/>
        <sz val="8.0"/>
      </rPr>
      <t>You have a scale of numbers for measure, but you do not display the measure in the tree grid, i would add a label for per plant capacity to the information in the tree blocks also. If you do this you can further improve by labelling the measure as capacity (in marks, use the label button to type out the name, e.g. capacity: )</t>
    </r>
  </si>
  <si>
    <t>General: Interpretation inquiry, General: Improvement Inquiry, Design: Clutter/Readability</t>
  </si>
  <si>
    <t>symbol map, pie chart, bar chart</t>
  </si>
  <si>
    <t>Design: Color, Design: Effectiveness, General: Improvement Inquiry</t>
  </si>
  <si>
    <r>
      <rPr>
        <rFont val="Arial"/>
        <color theme="1"/>
        <sz val="8.0"/>
      </rPr>
      <t>Hello,
The design is precisely for your purpose.</t>
    </r>
    <r>
      <rPr>
        <rFont val="Arial"/>
        <b/>
        <color theme="1"/>
        <sz val="8.0"/>
      </rPr>
      <t xml:space="preserve"> Your black background also makes sense and your design more pre-attentive for us.</t>
    </r>
    <r>
      <rPr>
        <rFont val="Arial"/>
        <color rgb="FF000000"/>
        <sz val="8.0"/>
      </rPr>
      <t xml:space="preserve"> Also, combining bar chart and the symbol make the information clear. Thank you for contributing.</t>
    </r>
  </si>
  <si>
    <t>General: Interpretation inquiry, Design: Effectiveness, General: Improvement inquiry</t>
  </si>
  <si>
    <t>Scatter plot, Treemap, Bar chart</t>
  </si>
  <si>
    <t>General: Interpretation inquiry, Design: Color, General: Improvement Inquiry, Design: Effectiveness</t>
  </si>
  <si>
    <t xml:space="preserve">Design:  Additional educational resources, Design: Improvement Advice
</t>
  </si>
  <si>
    <t xml:space="preserve">General: Interpretation inquiry, Design: Visualization Technique Alternative, Design: Color, Design: Clutter/Readability
</t>
  </si>
  <si>
    <t xml:space="preserve">General: Improvement Inquiry, General: Interpretation inquiry, Design: Clutter/Readability
</t>
  </si>
  <si>
    <r>
      <rPr>
        <rFont val="Arial"/>
        <color theme="1"/>
        <sz val="8.0"/>
      </rPr>
      <t xml:space="preserve">nice work on the clearly layed out tree map. I like the added touch of making the country names bold for ease of readability. </t>
    </r>
    <r>
      <rPr>
        <rFont val="Arial"/>
        <b/>
        <color theme="1"/>
        <sz val="8.0"/>
      </rPr>
      <t>However the colour scheme is not accessable for colour blind users</t>
    </r>
    <r>
      <rPr>
        <rFont val="Arial"/>
        <color rgb="FF000000"/>
        <sz val="8.0"/>
      </rPr>
      <t>. You have too many parent classes. So if you filter it’s down to be withing the colour blind pallets provided by tableau you will get more clearer data showing for the n number of countries and it will have a larger audience inclusion. Hope this helps!</t>
    </r>
  </si>
  <si>
    <t>General: Improvement Inquiry, General: Interpretation inquiry, Design: Visualization Technique Alternative</t>
  </si>
  <si>
    <t xml:space="preserve">Design: Improvement Advice
</t>
  </si>
  <si>
    <t>Design: Visualization Technique Alternative, General: Interpretation inquiry</t>
  </si>
  <si>
    <t>Design: Color, General: Interpretation inquiry, Design: Effectiveness</t>
  </si>
  <si>
    <t>Design: Label, Design: Color, General: Improvement Inquiry, Design: Clutter/Readability</t>
  </si>
  <si>
    <t xml:space="preserve">General: Interpretation inquiry, Design: Visualization Technique Alternative, Design: Effectiveness, Design: Color
</t>
  </si>
  <si>
    <t>General: Improvement inquiry, Design: Size</t>
  </si>
  <si>
    <t xml:space="preserve">General: Interpretation inquiry, Design: Color, General: Improvement Inquiry, Design: Effectiveness
</t>
  </si>
  <si>
    <t>General: Improvement Inquiry, Design: Color, Design: Effectiveness</t>
  </si>
  <si>
    <t xml:space="preserve">Design: Color, General: Improvement Inquiry, Design: Clutter/Readability, General: Interpretation inquiry
</t>
  </si>
  <si>
    <t>Desing: Alternative</t>
  </si>
  <si>
    <t xml:space="preserve">General: Interpretation inquiry, General: Improvement Inquiry, Design: Effectiveness
</t>
  </si>
  <si>
    <t xml:space="preserve"> Design: Color, General: Improvement Inquiry, Design: Clutter/Readability
</t>
  </si>
  <si>
    <t>General: Additional educational resources</t>
  </si>
  <si>
    <t xml:space="preserve">General: Interpretation inquiry, Design: Clutter/Readability
</t>
  </si>
  <si>
    <t xml:space="preserve">General: Improvement inquiry, Design: Visualization Technique Alternative </t>
  </si>
  <si>
    <r>
      <rPr>
        <rFont val="Arial"/>
        <color theme="1"/>
        <sz val="8.0"/>
      </rPr>
      <t xml:space="preserve">Hi Alex,
I feel that this visualisation conveys information well, in my opinion another visualisation along side this one is not needed. I’d personally </t>
    </r>
    <r>
      <rPr>
        <rFont val="Arial"/>
        <b/>
        <color theme="1"/>
        <sz val="8.0"/>
      </rPr>
      <t>alter the colour palette slightly to make Gas and Oil more distinc</t>
    </r>
    <r>
      <rPr>
        <rFont val="Arial"/>
        <color rgb="FF000000"/>
        <sz val="8.0"/>
      </rPr>
      <t>t, it can be more difficult to read compared to the other fuels. In terms of the irrelvant fuel types that may appear as zero, I’d recommend filtering out these values as they’re difficult to read due to their size.
Overall, great visualisation!</t>
    </r>
  </si>
  <si>
    <t>Design: Effectiveness, General: Improvement Inquiry, Design: Visualization Technique Alternative</t>
  </si>
  <si>
    <t>symbol map, line chart</t>
  </si>
  <si>
    <t>symbol map+pie chart</t>
  </si>
  <si>
    <t xml:space="preserve">
</t>
  </si>
  <si>
    <t>Design: Improvement Advice,</t>
  </si>
  <si>
    <t>General: Improvement Inquiry, Design: Clutter/Readability</t>
  </si>
  <si>
    <t>Design: Color, Design: Label, General: Improvement inquiry</t>
  </si>
  <si>
    <t>Design: Color, General: Improvement Inquiry, Design: Clutter/Readability</t>
  </si>
  <si>
    <r>
      <rPr>
        <rFont val="&quot;Helvetica Neue&quot;"/>
        <color rgb="FF222222"/>
        <sz val="8.0"/>
        <u/>
      </rPr>
      <t xml:space="preserve">Overall is quite good to observe the relationship between primary and secondary fuel. However, in the overall graph it is quite difficult to see and find one and other relationship since there are too many colors overlapping each other. It will be great if is so interactive graph. Also, I agreed with </t>
    </r>
    <r>
      <rPr>
        <rFont val="Arial"/>
        <color rgb="FF222222"/>
        <sz val="8.0"/>
        <u/>
      </rPr>
      <t>@SwanseaStudent</t>
    </r>
    <r>
      <rPr>
        <rFont val="Arial"/>
        <color rgb="FF000000"/>
        <sz val="8.0"/>
        <u/>
      </rPr>
      <t xml:space="preserve"> comment above; the scale of the individual graph and the position of the secondary fuel should be consistent so that we can make comparison between them.</t>
    </r>
  </si>
  <si>
    <t>General: Interpretation inquiry. Design: Color, Design: Visualization Technique Alternative</t>
  </si>
  <si>
    <t xml:space="preserve">Design: Size, General: Improvment inquiry, Design: Effectiveness
</t>
  </si>
  <si>
    <t xml:space="preserve">Design: Alternative, Design: Improvement Advice </t>
  </si>
  <si>
    <t xml:space="preserve">General: Interpretation inquiry, Design: Effectiveness
</t>
  </si>
  <si>
    <t xml:space="preserve">Design: Color, General: Improvement inquiry, Design: Clutter/Readability
</t>
  </si>
  <si>
    <t xml:space="preserve">Design: Visualization Technique Alternative,  General: Improvement Inquiry, Design: Effectiveness
</t>
  </si>
  <si>
    <t xml:space="preserve">General: Interpretation inquiry, General: Improvement Inquiry, Design: Visualization Technique Alternative, Design: Color, Design: Effectiveness
</t>
  </si>
  <si>
    <r>
      <rPr>
        <rFont val="Arial"/>
        <color theme="1"/>
        <sz val="8.0"/>
      </rPr>
      <t>Visualization is clear and makes sense, h</t>
    </r>
    <r>
      <rPr>
        <rFont val="Arial"/>
        <b/>
        <color theme="1"/>
        <sz val="8.0"/>
      </rPr>
      <t>owever your size and color seem to do the same thing</t>
    </r>
    <r>
      <rPr>
        <rFont val="Arial"/>
        <color rgb="FF000000"/>
        <sz val="8.0"/>
      </rPr>
      <t>, I would advise using a color scheme for the circles to represent something other than the capacity, for example the primary fuel type.</t>
    </r>
  </si>
  <si>
    <t xml:space="preserve">General: Improvement Inquiry, Design: Effectiveness
</t>
  </si>
  <si>
    <t>Heat map, bar chart, bubble chart</t>
  </si>
  <si>
    <t xml:space="preserve">General: Interpretation inquiry, General: Improvement inquiry, Design: Color
</t>
  </si>
  <si>
    <t>symbol map, pie chart</t>
  </si>
  <si>
    <r>
      <rPr>
        <rFont val="Arial"/>
        <color rgb="FF0563C1"/>
        <sz val="8.0"/>
        <u/>
      </rPr>
      <t xml:space="preserve">Treemap
Treemap
1529×817 54.5 KB
Design Type: Tree map
Name of Tool: Tableau
Country: All
Year: 2013-2017
Visual Mappings:
Colour: maps to the sum of electricity capacity of the country.
Size: maps to the sum of electricity capacity of the country.
Unique Observation: China and USA lead by a substantial margin, quadrupling the 3 place’s (India) value. The differences from 3rd place and below are not too drastic which just shows how far ahead USA is in terms of development compared to the rest of the world.
Data Preparation: The gradient isn’t as effective because of the very large difference in values caused by USA. Therefore, I added numerical values to show the exact values of the capacity of each countries to help users truly see the difference.
Link to dataset: </t>
    </r>
    <r>
      <rPr>
        <rFont val="Arial"/>
        <color rgb="FF1155CC"/>
        <sz val="8.0"/>
        <u/>
      </rPr>
      <t>http://datasets.wri.org/dataset/globalpowerplantdatabase</t>
    </r>
  </si>
  <si>
    <t>Design: Color, Design: Effectiveness</t>
  </si>
  <si>
    <t xml:space="preserve">Design: Color, Design: Clutter/Readability
</t>
  </si>
  <si>
    <t>General: Improvement Inquiry,  Design: Size</t>
  </si>
  <si>
    <t>Design: Color, General: Interpretation inquiry,  Design: Effectiveness</t>
  </si>
  <si>
    <t>SWANSEA 2020 Techniques/Topics - QUESTIONS</t>
  </si>
  <si>
    <t>SWANSEA 2020 Techniques/Topics - ANSWERS</t>
  </si>
  <si>
    <t>SWANSEA 2019 Techniques/Topics - ANSWERS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</si>
</sst>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6">
    <font>
      <sz val="10.0"/>
      <color rgb="FF000000"/>
      <name val="Arial"/>
    </font>
    <font>
      <sz val="10.0"/>
      <color theme="1"/>
      <name val="Arial"/>
    </font>
    <font>
      <b/>
      <sz val="10.0"/>
      <color theme="1"/>
      <name val="Arial"/>
    </font>
    <font>
      <b/>
      <sz val="10.0"/>
      <color rgb="FF000000"/>
      <name val="Arial"/>
    </font>
    <font>
      <sz val="10.0"/>
      <color theme="1"/>
      <name val="Calibri"/>
    </font>
    <font>
      <u/>
      <sz val="10.0"/>
      <color rgb="FF1155CC"/>
      <name val="Arial"/>
    </font>
    <font>
      <sz val="10.0"/>
      <color rgb="FF000000"/>
      <name val="Calibri"/>
    </font>
    <font>
      <u/>
      <sz val="10.0"/>
      <color rgb="FF1155CC"/>
      <name val="Arial"/>
    </font>
    <font>
      <u/>
      <sz val="10.0"/>
      <color rgb="FF000000"/>
      <name val="Arial"/>
    </font>
    <font>
      <u/>
      <sz val="10.0"/>
      <color rgb="FF222222"/>
      <name val="Helvetica Neue"/>
    </font>
    <font>
      <sz val="10.0"/>
      <color rgb="FF000000"/>
      <name val="Roboto"/>
    </font>
    <font>
      <u/>
      <sz val="11.0"/>
      <color rgb="FF0088CC"/>
      <name val="Helvetica"/>
    </font>
    <font>
      <u/>
      <sz val="10.0"/>
      <color rgb="FF000000"/>
      <name val="Arial"/>
    </font>
    <font>
      <b/>
      <u/>
      <sz val="10.0"/>
      <color rgb="FF000000"/>
      <name val="Arial"/>
    </font>
    <font>
      <u/>
      <sz val="10.0"/>
      <color rgb="FF000000"/>
      <name val="Arial"/>
    </font>
    <font>
      <b/>
      <u/>
      <sz val="10.0"/>
      <color rgb="FF222222"/>
      <name val="Helvetica Neue"/>
    </font>
    <font>
      <sz val="8.0"/>
      <color theme="1"/>
      <name val="Arial"/>
    </font>
    <font>
      <sz val="8.0"/>
      <color rgb="FF000000"/>
      <name val="Arial"/>
    </font>
    <font>
      <sz val="8.0"/>
      <color theme="1"/>
      <name val="Calibri"/>
    </font>
    <font>
      <u/>
      <sz val="8.0"/>
      <color rgb="FF222222"/>
      <name val="Arial"/>
    </font>
    <font>
      <sz val="8.0"/>
      <color rgb="FF000000"/>
      <name val="Calibri"/>
    </font>
    <font>
      <u/>
      <sz val="8.0"/>
      <color rgb="FF222222"/>
      <name val="Arial"/>
    </font>
    <font>
      <u/>
      <sz val="8.0"/>
      <color rgb="FF0088CC"/>
      <name val="Arial"/>
    </font>
    <font>
      <b/>
      <u/>
      <sz val="8.0"/>
      <color rgb="FF333333"/>
      <name val="Arial"/>
    </font>
    <font>
      <b/>
      <u/>
      <sz val="8.0"/>
      <color rgb="FF222222"/>
      <name val="Arial"/>
    </font>
    <font>
      <b/>
      <u/>
      <sz val="8.0"/>
      <color rgb="FF222222"/>
      <name val="Helvetica Neue"/>
    </font>
    <font>
      <sz val="8.0"/>
      <color rgb="FF000000"/>
      <name val="Inconsolata"/>
    </font>
    <font>
      <b/>
      <u/>
      <sz val="8.0"/>
      <color rgb="FF333333"/>
      <name val="Helvetica Neue"/>
    </font>
    <font>
      <sz val="8.0"/>
      <color rgb="FF222222"/>
      <name val="Arial"/>
    </font>
    <font>
      <sz val="10.0"/>
      <color rgb="FF222222"/>
      <name val="Helvetica Neue"/>
    </font>
    <font>
      <sz val="8.0"/>
      <color rgb="FF222222"/>
      <name val="Helvetica Neue"/>
    </font>
    <font>
      <u/>
      <sz val="8.0"/>
      <color rgb="FF222222"/>
      <name val="Helvetica Neue"/>
    </font>
    <font>
      <u/>
      <sz val="8.0"/>
      <color rgb="FF222222"/>
      <name val="Times New Roman"/>
    </font>
    <font>
      <u/>
      <sz val="8.0"/>
      <color rgb="FF0000FF"/>
      <name val="Arial"/>
    </font>
    <font>
      <u/>
      <sz val="10.0"/>
      <color rgb="FF0088CC"/>
      <name val="Helvetica Neue"/>
    </font>
    <font>
      <sz val="10.0"/>
      <color rgb="FF000000"/>
      <name val="Inconsolata"/>
    </font>
    <font>
      <sz val="10.0"/>
      <color rgb="FF000000"/>
      <name val="Helvetica Neue"/>
    </font>
    <font>
      <u/>
      <sz val="10.0"/>
      <color rgb="FF0088CC"/>
      <name val="Helvetica Neue"/>
    </font>
    <font>
      <sz val="10.0"/>
      <color rgb="FF0088CC"/>
      <name val="Helvetica Neue"/>
    </font>
    <font>
      <sz val="11.0"/>
      <color rgb="FF000000"/>
      <name val="Inconsolata"/>
    </font>
    <font>
      <u/>
      <sz val="11.0"/>
      <color rgb="FF0088CC"/>
      <name val="Helvetica Neue"/>
    </font>
    <font>
      <b/>
      <sz val="11.0"/>
      <color rgb="FF000000"/>
      <name val="Arial"/>
    </font>
    <font>
      <sz val="11.0"/>
      <color rgb="FF000000"/>
      <name val="Arial"/>
    </font>
    <font>
      <sz val="12.0"/>
      <color rgb="FF000000"/>
      <name val="Calibri"/>
    </font>
    <font>
      <sz val="12.0"/>
      <color theme="1"/>
      <name val="Calibri"/>
    </font>
    <font>
      <sz val="11.0"/>
      <color theme="1"/>
      <name val="Arial"/>
    </font>
    <font>
      <sz val="11.0"/>
      <color theme="1"/>
      <name val="Calibri"/>
    </font>
    <font/>
    <font>
      <sz val="11.0"/>
      <color rgb="FF000000"/>
      <name val="Calibri"/>
    </font>
    <font>
      <b/>
      <sz val="12.0"/>
      <color theme="1"/>
      <name val="Calibri"/>
    </font>
    <font>
      <sz val="12.0"/>
      <color rgb="FF000000"/>
      <name val="Arial"/>
    </font>
    <font>
      <sz val="12.0"/>
      <color theme="1"/>
      <name val="Arial"/>
    </font>
    <font>
      <b/>
      <sz val="11.0"/>
      <color theme="1"/>
      <name val="Calibri"/>
    </font>
    <font>
      <u/>
      <sz val="10.0"/>
      <color rgb="FF000000"/>
      <name val="Arial"/>
    </font>
    <font>
      <u/>
      <sz val="10.0"/>
      <color rgb="FF000000"/>
      <name val="Arial"/>
    </font>
    <font>
      <sz val="9.0"/>
      <color theme="1"/>
      <name val="Arial"/>
    </font>
    <font>
      <b/>
      <sz val="8.0"/>
      <color theme="1"/>
      <name val="Arial"/>
    </font>
    <font>
      <u/>
      <sz val="8.0"/>
      <color rgb="FF222222"/>
      <name val="Arial"/>
    </font>
    <font>
      <sz val="8.0"/>
      <color rgb="FFFF0000"/>
      <name val="Arial"/>
    </font>
    <font>
      <sz val="9.0"/>
      <color rgb="FF000000"/>
      <name val="Arial"/>
    </font>
    <font>
      <u/>
      <sz val="8.0"/>
      <color rgb="FF222222"/>
      <name val="Arial"/>
    </font>
    <font>
      <u/>
      <sz val="8.0"/>
      <color rgb="FF0088CC"/>
      <name val="Arial"/>
    </font>
    <font>
      <b/>
      <u/>
      <sz val="8.0"/>
      <color rgb="FF333333"/>
      <name val="Arial"/>
    </font>
    <font>
      <sz val="9.0"/>
      <color rgb="FF222222"/>
      <name val="Arial"/>
    </font>
    <font>
      <u/>
      <sz val="8.0"/>
      <color rgb="FF222222"/>
      <name val="Arial"/>
    </font>
    <font>
      <u/>
      <sz val="8.0"/>
      <color rgb="FF0563C1"/>
      <name val="Arial"/>
    </font>
  </fonts>
  <fills count="16">
    <fill>
      <patternFill patternType="none"/>
    </fill>
    <fill>
      <patternFill patternType="lightGray"/>
    </fill>
    <fill>
      <patternFill patternType="solid">
        <fgColor rgb="FFFFFFFF"/>
        <bgColor rgb="FFFFFFFF"/>
      </patternFill>
    </fill>
    <fill>
      <patternFill patternType="solid">
        <fgColor rgb="FFF2F2F2"/>
        <bgColor rgb="FFF2F2F2"/>
      </patternFill>
    </fill>
    <fill>
      <patternFill patternType="solid">
        <fgColor rgb="FFF1C232"/>
        <bgColor rgb="FFF1C232"/>
      </patternFill>
    </fill>
    <fill>
      <patternFill patternType="solid">
        <fgColor theme="0"/>
        <bgColor theme="0"/>
      </patternFill>
    </fill>
    <fill>
      <patternFill patternType="solid">
        <fgColor rgb="FFFFD666"/>
        <bgColor rgb="FFFFD666"/>
      </patternFill>
    </fill>
    <fill>
      <patternFill patternType="solid">
        <fgColor rgb="FFFCE5CD"/>
        <bgColor rgb="FFFCE5CD"/>
      </patternFill>
    </fill>
    <fill>
      <patternFill patternType="solid">
        <fgColor rgb="FFFFFF00"/>
        <bgColor rgb="FFFFFF00"/>
      </patternFill>
    </fill>
    <fill>
      <patternFill patternType="solid">
        <fgColor rgb="FFBCBDDC"/>
        <bgColor rgb="FFBCBDDC"/>
      </patternFill>
    </fill>
    <fill>
      <patternFill patternType="solid">
        <fgColor rgb="FFD52F3A"/>
        <bgColor rgb="FFD52F3A"/>
      </patternFill>
    </fill>
    <fill>
      <patternFill patternType="solid">
        <fgColor rgb="FFFF9900"/>
        <bgColor rgb="FFFF9900"/>
      </patternFill>
    </fill>
    <fill>
      <patternFill patternType="solid">
        <fgColor theme="9"/>
        <bgColor theme="9"/>
      </patternFill>
    </fill>
    <fill>
      <patternFill patternType="solid">
        <fgColor rgb="FF6AA84F"/>
        <bgColor rgb="FF6AA84F"/>
      </patternFill>
    </fill>
    <fill>
      <patternFill patternType="solid">
        <fgColor rgb="FFF4CCCC"/>
        <bgColor rgb="FFF4CCCC"/>
      </patternFill>
    </fill>
    <fill>
      <patternFill patternType="solid">
        <fgColor rgb="FFFFF2CC"/>
        <bgColor rgb="FFFFF2CC"/>
      </patternFill>
    </fill>
  </fills>
  <borders count="17">
    <border/>
    <border>
      <left/>
      <right/>
      <top/>
      <bottom/>
    </border>
    <border>
      <left style="thin">
        <color rgb="FF000000"/>
      </left>
      <bottom style="thin">
        <color rgb="FF000000"/>
      </bottom>
    </border>
    <border>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thin">
        <color rgb="FF000000"/>
      </left>
      <top/>
      <bottom/>
    </border>
    <border>
      <left/>
      <top/>
    </border>
    <border>
      <right/>
      <top/>
    </border>
    <border>
      <left/>
      <bottom/>
    </border>
    <border>
      <right/>
      <bottom/>
    </border>
  </borders>
  <cellStyleXfs count="1">
    <xf borderId="0" fillId="0" fontId="0" numFmtId="0" applyAlignment="1" applyFont="1"/>
  </cellStyleXfs>
  <cellXfs count="179">
    <xf borderId="0" fillId="0" fontId="0" numFmtId="0" xfId="0" applyAlignment="1" applyFont="1">
      <alignment readingOrder="0" shrinkToFit="0" vertical="bottom" wrapText="0"/>
    </xf>
    <xf borderId="0" fillId="0" fontId="1" numFmtId="0" xfId="0" applyAlignment="1" applyFont="1">
      <alignment vertical="top"/>
    </xf>
    <xf borderId="0" fillId="0" fontId="0" numFmtId="0" xfId="0" applyAlignment="1" applyFont="1">
      <alignment shrinkToFit="0" vertical="top" wrapText="1"/>
    </xf>
    <xf borderId="0" fillId="0" fontId="1" numFmtId="0" xfId="0" applyAlignment="1" applyFont="1">
      <alignment shrinkToFit="0" vertical="top" wrapText="1"/>
    </xf>
    <xf borderId="0" fillId="0" fontId="0" numFmtId="0" xfId="0" applyAlignment="1" applyFont="1">
      <alignment shrinkToFit="0" wrapText="1"/>
    </xf>
    <xf borderId="0" fillId="0" fontId="2" numFmtId="0" xfId="0" applyAlignment="1" applyFont="1">
      <alignment vertical="top"/>
    </xf>
    <xf borderId="0" fillId="0" fontId="3" numFmtId="0" xfId="0" applyAlignment="1" applyFont="1">
      <alignment shrinkToFit="0" vertical="top" wrapText="1"/>
    </xf>
    <xf borderId="0" fillId="0" fontId="2" numFmtId="0" xfId="0" applyAlignment="1" applyFont="1">
      <alignment shrinkToFit="0" vertical="top" wrapText="1"/>
    </xf>
    <xf borderId="0" fillId="0" fontId="1" numFmtId="0" xfId="0" applyFont="1"/>
    <xf borderId="0" fillId="0" fontId="1" numFmtId="0" xfId="0" applyAlignment="1" applyFont="1">
      <alignment shrinkToFit="0" wrapText="1"/>
    </xf>
    <xf borderId="0" fillId="0" fontId="4" numFmtId="0" xfId="0" applyAlignment="1" applyFont="1">
      <alignment shrinkToFit="0" wrapText="1"/>
    </xf>
    <xf borderId="0" fillId="0" fontId="4" numFmtId="0" xfId="0" applyFont="1"/>
    <xf borderId="0" fillId="0" fontId="0" numFmtId="0" xfId="0" applyFont="1"/>
    <xf borderId="0" fillId="0" fontId="2" numFmtId="0" xfId="0" applyFont="1"/>
    <xf borderId="0" fillId="0" fontId="3" numFmtId="0" xfId="0" applyAlignment="1" applyFont="1">
      <alignment shrinkToFit="0" wrapText="1"/>
    </xf>
    <xf borderId="0" fillId="0" fontId="2" numFmtId="0" xfId="0" applyAlignment="1" applyFont="1">
      <alignment horizontal="right" shrinkToFit="0" wrapText="1"/>
    </xf>
    <xf borderId="0" fillId="0" fontId="5" numFmtId="0" xfId="0" applyAlignment="1" applyFont="1">
      <alignment readingOrder="0" shrinkToFit="0" vertical="top" wrapText="1"/>
    </xf>
    <xf borderId="0" fillId="0" fontId="6" numFmtId="0" xfId="0" applyAlignment="1" applyFont="1">
      <alignment shrinkToFit="0" wrapText="1"/>
    </xf>
    <xf borderId="0" fillId="0" fontId="7" numFmtId="0" xfId="0" applyAlignment="1" applyFont="1">
      <alignment vertical="top"/>
    </xf>
    <xf borderId="0" fillId="0" fontId="8" numFmtId="0" xfId="0" applyAlignment="1" applyFont="1">
      <alignment shrinkToFit="0" vertical="top" wrapText="1"/>
    </xf>
    <xf borderId="0" fillId="0" fontId="6" numFmtId="0" xfId="0" applyFont="1"/>
    <xf borderId="0" fillId="0" fontId="9" numFmtId="0" xfId="0" applyAlignment="1" applyFont="1">
      <alignment horizontal="left" vertical="top"/>
    </xf>
    <xf borderId="0" fillId="0" fontId="10" numFmtId="0" xfId="0" applyFont="1"/>
    <xf borderId="0" fillId="2" fontId="11" numFmtId="0" xfId="0" applyAlignment="1" applyFill="1" applyFont="1">
      <alignment readingOrder="0"/>
    </xf>
    <xf borderId="1" fillId="2" fontId="12" numFmtId="0" xfId="0" applyAlignment="1" applyBorder="1" applyFont="1">
      <alignment horizontal="left" shrinkToFit="0" wrapText="1"/>
    </xf>
    <xf borderId="0" fillId="0" fontId="10" numFmtId="0" xfId="0" applyAlignment="1" applyFont="1">
      <alignment shrinkToFit="0" wrapText="1"/>
    </xf>
    <xf borderId="1" fillId="2" fontId="13" numFmtId="0" xfId="0" applyBorder="1" applyFont="1"/>
    <xf borderId="0" fillId="0" fontId="14" numFmtId="0" xfId="0" applyFont="1"/>
    <xf borderId="0" fillId="0" fontId="15" numFmtId="0" xfId="0" applyFont="1"/>
    <xf borderId="1" fillId="3" fontId="4" numFmtId="0" xfId="0" applyBorder="1" applyFill="1" applyFont="1"/>
    <xf borderId="1" fillId="3" fontId="0" numFmtId="0" xfId="0" applyBorder="1" applyFont="1"/>
    <xf borderId="0" fillId="0" fontId="16" numFmtId="0" xfId="0" applyFont="1"/>
    <xf borderId="0" fillId="0" fontId="17" numFmtId="0" xfId="0" applyAlignment="1" applyFont="1">
      <alignment shrinkToFit="0" wrapText="1"/>
    </xf>
    <xf borderId="0" fillId="0" fontId="16" numFmtId="0" xfId="0" applyAlignment="1" applyFont="1">
      <alignment shrinkToFit="0" wrapText="1"/>
    </xf>
    <xf borderId="0" fillId="0" fontId="18" numFmtId="0" xfId="0" applyFont="1"/>
    <xf borderId="0" fillId="0" fontId="16" numFmtId="0" xfId="0" applyAlignment="1" applyFont="1">
      <alignment vertical="top"/>
    </xf>
    <xf borderId="1" fillId="2" fontId="19" numFmtId="0" xfId="0" applyBorder="1" applyFont="1"/>
    <xf borderId="0" fillId="0" fontId="16" numFmtId="0" xfId="0" applyAlignment="1" applyFont="1">
      <alignment shrinkToFit="0" vertical="top" wrapText="1"/>
    </xf>
    <xf borderId="0" fillId="0" fontId="20" numFmtId="0" xfId="0" applyAlignment="1" applyFont="1">
      <alignment horizontal="left"/>
    </xf>
    <xf borderId="1" fillId="2" fontId="21" numFmtId="0" xfId="0" applyAlignment="1" applyBorder="1" applyFont="1">
      <alignment vertical="top"/>
    </xf>
    <xf borderId="1" fillId="2" fontId="22" numFmtId="0" xfId="0" applyBorder="1" applyFont="1"/>
    <xf borderId="1" fillId="2" fontId="23" numFmtId="0" xfId="0" applyBorder="1" applyFont="1"/>
    <xf borderId="0" fillId="0" fontId="24" numFmtId="0" xfId="0" applyFont="1"/>
    <xf borderId="0" fillId="0" fontId="25" numFmtId="0" xfId="0" applyFont="1"/>
    <xf borderId="0" fillId="0" fontId="26" numFmtId="0" xfId="0" applyFont="1"/>
    <xf borderId="1" fillId="2" fontId="27" numFmtId="0" xfId="0" applyBorder="1" applyFont="1"/>
    <xf borderId="1" fillId="2" fontId="28" numFmtId="0" xfId="0" applyAlignment="1" applyBorder="1" applyFont="1">
      <alignment shrinkToFit="0" wrapText="1"/>
    </xf>
    <xf borderId="0" fillId="0" fontId="17" numFmtId="0" xfId="0" applyAlignment="1" applyFont="1">
      <alignment horizontal="left"/>
    </xf>
    <xf borderId="0" fillId="0" fontId="29" numFmtId="0" xfId="0" applyFont="1"/>
    <xf borderId="1" fillId="2" fontId="30" numFmtId="0" xfId="0" applyAlignment="1" applyBorder="1" applyFont="1">
      <alignment shrinkToFit="0" wrapText="1"/>
    </xf>
    <xf borderId="1" fillId="2" fontId="31" numFmtId="0" xfId="0" applyAlignment="1" applyBorder="1" applyFont="1">
      <alignment shrinkToFit="0" wrapText="1"/>
    </xf>
    <xf borderId="1" fillId="4" fontId="16" numFmtId="0" xfId="0" applyAlignment="1" applyBorder="1" applyFill="1" applyFont="1">
      <alignment vertical="top"/>
    </xf>
    <xf borderId="1" fillId="2" fontId="32" numFmtId="0" xfId="0" applyBorder="1" applyFont="1"/>
    <xf borderId="0" fillId="0" fontId="33" numFmtId="0" xfId="0" applyAlignment="1" applyFont="1">
      <alignment shrinkToFit="0" vertical="top" wrapText="1"/>
    </xf>
    <xf borderId="1" fillId="5" fontId="1" numFmtId="0" xfId="0" applyAlignment="1" applyBorder="1" applyFill="1" applyFont="1">
      <alignment vertical="top"/>
    </xf>
    <xf borderId="1" fillId="5" fontId="0" numFmtId="0" xfId="0" applyAlignment="1" applyBorder="1" applyFont="1">
      <alignment shrinkToFit="0" vertical="top" wrapText="1"/>
    </xf>
    <xf borderId="1" fillId="5" fontId="1" numFmtId="0" xfId="0" applyBorder="1" applyFont="1"/>
    <xf borderId="1" fillId="5" fontId="4" numFmtId="0" xfId="0" applyBorder="1" applyFont="1"/>
    <xf borderId="1" fillId="5" fontId="0" numFmtId="0" xfId="0" applyBorder="1" applyFont="1"/>
    <xf borderId="1" fillId="5" fontId="0" numFmtId="0" xfId="0" applyAlignment="1" applyBorder="1" applyFont="1">
      <alignment shrinkToFit="0" wrapText="1"/>
    </xf>
    <xf borderId="0" fillId="0" fontId="4" numFmtId="0" xfId="0" applyAlignment="1" applyFont="1">
      <alignment textRotation="45"/>
    </xf>
    <xf borderId="1" fillId="5" fontId="34" numFmtId="0" xfId="0" applyBorder="1" applyFont="1"/>
    <xf borderId="1" fillId="5" fontId="6" numFmtId="0" xfId="0" applyBorder="1" applyFont="1"/>
    <xf borderId="1" fillId="5" fontId="35" numFmtId="0" xfId="0" applyBorder="1" applyFont="1"/>
    <xf borderId="1" fillId="5" fontId="36" numFmtId="0" xfId="0" applyBorder="1" applyFont="1"/>
    <xf borderId="1" fillId="5" fontId="0" numFmtId="0" xfId="0" applyAlignment="1" applyBorder="1" applyFont="1">
      <alignment horizontal="left"/>
    </xf>
    <xf borderId="1" fillId="2" fontId="35" numFmtId="0" xfId="0" applyBorder="1" applyFont="1"/>
    <xf borderId="1" fillId="2" fontId="37" numFmtId="0" xfId="0" applyBorder="1" applyFont="1"/>
    <xf borderId="1" fillId="2" fontId="38" numFmtId="0" xfId="0" applyBorder="1" applyFont="1"/>
    <xf borderId="1" fillId="2" fontId="39" numFmtId="0" xfId="0" applyBorder="1" applyFont="1"/>
    <xf borderId="1" fillId="2" fontId="40" numFmtId="0" xfId="0" applyBorder="1" applyFont="1"/>
    <xf borderId="0" fillId="0" fontId="41" numFmtId="0" xfId="0" applyFont="1"/>
    <xf borderId="0" fillId="0" fontId="42" numFmtId="0" xfId="0" applyFont="1"/>
    <xf borderId="0" fillId="0" fontId="42" numFmtId="0" xfId="0" applyAlignment="1" applyFont="1">
      <alignment horizontal="right"/>
    </xf>
    <xf borderId="0" fillId="0" fontId="43" numFmtId="0" xfId="0" applyAlignment="1" applyFont="1">
      <alignment horizontal="left"/>
    </xf>
    <xf borderId="0" fillId="0" fontId="43" numFmtId="0" xfId="0" applyAlignment="1" applyFont="1">
      <alignment horizontal="right"/>
    </xf>
    <xf borderId="0" fillId="0" fontId="43" numFmtId="0" xfId="0" applyFont="1"/>
    <xf borderId="1" fillId="2" fontId="43" numFmtId="0" xfId="0" applyBorder="1" applyFont="1"/>
    <xf borderId="2" fillId="0" fontId="0" numFmtId="0" xfId="0" applyAlignment="1" applyBorder="1" applyFont="1">
      <alignment horizontal="center"/>
    </xf>
    <xf borderId="3" fillId="0" fontId="6" numFmtId="0" xfId="0" applyAlignment="1" applyBorder="1" applyFont="1">
      <alignment horizontal="center"/>
    </xf>
    <xf borderId="3" fillId="0" fontId="4" numFmtId="0" xfId="0" applyAlignment="1" applyBorder="1" applyFont="1">
      <alignment horizontal="right"/>
    </xf>
    <xf borderId="0" fillId="0" fontId="4" numFmtId="0" xfId="0" applyAlignment="1" applyFont="1">
      <alignment horizontal="center"/>
    </xf>
    <xf borderId="0" fillId="0" fontId="6" numFmtId="0" xfId="0" applyAlignment="1" applyFont="1">
      <alignment horizontal="center"/>
    </xf>
    <xf borderId="1" fillId="6" fontId="6" numFmtId="0" xfId="0" applyAlignment="1" applyBorder="1" applyFill="1" applyFont="1">
      <alignment horizontal="center"/>
    </xf>
    <xf borderId="1" fillId="2" fontId="6" numFmtId="0" xfId="0" applyBorder="1" applyFont="1"/>
    <xf borderId="0" fillId="0" fontId="0" numFmtId="0" xfId="0" applyAlignment="1" applyFont="1">
      <alignment horizontal="center"/>
    </xf>
    <xf borderId="0" fillId="0" fontId="6" numFmtId="0" xfId="0" applyAlignment="1" applyFont="1">
      <alignment horizontal="right"/>
    </xf>
    <xf borderId="3" fillId="0" fontId="3" numFmtId="0" xfId="0" applyAlignment="1" applyBorder="1" applyFont="1">
      <alignment horizontal="center" shrinkToFit="0" wrapText="1"/>
    </xf>
    <xf borderId="3" fillId="0" fontId="3" numFmtId="0" xfId="0" applyAlignment="1" applyBorder="1" applyFont="1">
      <alignment horizontal="right"/>
    </xf>
    <xf borderId="0" fillId="0" fontId="44" numFmtId="0" xfId="0" applyFont="1"/>
    <xf borderId="0" fillId="0" fontId="45" numFmtId="0" xfId="0" applyFont="1"/>
    <xf borderId="4" fillId="0" fontId="46" numFmtId="0" xfId="0" applyAlignment="1" applyBorder="1" applyFont="1">
      <alignment horizontal="center"/>
    </xf>
    <xf borderId="5" fillId="0" fontId="47" numFmtId="0" xfId="0" applyBorder="1" applyFont="1"/>
    <xf borderId="6" fillId="0" fontId="47" numFmtId="0" xfId="0" applyBorder="1" applyFont="1"/>
    <xf borderId="3" fillId="0" fontId="42" numFmtId="0" xfId="0" applyAlignment="1" applyBorder="1" applyFont="1">
      <alignment horizontal="center"/>
    </xf>
    <xf borderId="2" fillId="0" fontId="42" numFmtId="0" xfId="0" applyAlignment="1" applyBorder="1" applyFont="1">
      <alignment horizontal="center"/>
    </xf>
    <xf borderId="7" fillId="0" fontId="42" numFmtId="0" xfId="0" applyAlignment="1" applyBorder="1" applyFont="1">
      <alignment horizontal="center"/>
    </xf>
    <xf borderId="0" fillId="0" fontId="48" numFmtId="0" xfId="0" applyFont="1"/>
    <xf borderId="0" fillId="0" fontId="48" numFmtId="0" xfId="0" applyAlignment="1" applyFont="1">
      <alignment horizontal="center"/>
    </xf>
    <xf borderId="1" fillId="6" fontId="48" numFmtId="0" xfId="0" applyAlignment="1" applyBorder="1" applyFont="1">
      <alignment horizontal="center"/>
    </xf>
    <xf borderId="1" fillId="2" fontId="48" numFmtId="0" xfId="0" applyBorder="1" applyFont="1"/>
    <xf borderId="0" fillId="0" fontId="42" numFmtId="0" xfId="0" applyAlignment="1" applyFont="1">
      <alignment horizontal="center"/>
    </xf>
    <xf borderId="0" fillId="0" fontId="48" numFmtId="0" xfId="0" applyAlignment="1" applyFont="1">
      <alignment horizontal="right"/>
    </xf>
    <xf borderId="3" fillId="0" fontId="42" numFmtId="0" xfId="0" applyAlignment="1" applyBorder="1" applyFont="1">
      <alignment horizontal="center" vertical="center"/>
    </xf>
    <xf borderId="8" fillId="0" fontId="45" numFmtId="0" xfId="0" applyAlignment="1" applyBorder="1" applyFont="1">
      <alignment horizontal="center"/>
    </xf>
    <xf borderId="3" fillId="0" fontId="45" numFmtId="0" xfId="0" applyAlignment="1" applyBorder="1" applyFont="1">
      <alignment horizontal="center"/>
    </xf>
    <xf borderId="0" fillId="0" fontId="46" numFmtId="0" xfId="0" applyFont="1"/>
    <xf borderId="1" fillId="2" fontId="42" numFmtId="0" xfId="0" applyBorder="1" applyFont="1"/>
    <xf borderId="0" fillId="0" fontId="42" numFmtId="164" xfId="0" applyFont="1" applyNumberFormat="1"/>
    <xf borderId="1" fillId="7" fontId="42" numFmtId="0" xfId="0" applyBorder="1" applyFill="1" applyFont="1"/>
    <xf borderId="1" fillId="7" fontId="42" numFmtId="0" xfId="0" applyAlignment="1" applyBorder="1" applyFont="1">
      <alignment horizontal="right"/>
    </xf>
    <xf borderId="1" fillId="8" fontId="4" numFmtId="0" xfId="0" applyAlignment="1" applyBorder="1" applyFill="1" applyFont="1">
      <alignment horizontal="center"/>
    </xf>
    <xf borderId="1" fillId="9" fontId="42" numFmtId="0" xfId="0" applyAlignment="1" applyBorder="1" applyFill="1" applyFont="1">
      <alignment horizontal="center" vertical="center"/>
    </xf>
    <xf borderId="1" fillId="9" fontId="4" numFmtId="0" xfId="0" applyBorder="1" applyFont="1"/>
    <xf borderId="1" fillId="7" fontId="42" numFmtId="0" xfId="0" applyAlignment="1" applyBorder="1" applyFont="1">
      <alignment horizontal="center" vertical="center"/>
    </xf>
    <xf borderId="1" fillId="7" fontId="44" numFmtId="0" xfId="0" applyAlignment="1" applyBorder="1" applyFont="1">
      <alignment horizontal="center" vertical="center"/>
    </xf>
    <xf borderId="1" fillId="5" fontId="44" numFmtId="0" xfId="0" applyAlignment="1" applyBorder="1" applyFont="1">
      <alignment horizontal="center" vertical="center"/>
    </xf>
    <xf borderId="9" fillId="3" fontId="49" numFmtId="0" xfId="0" applyAlignment="1" applyBorder="1" applyFont="1">
      <alignment horizontal="center"/>
    </xf>
    <xf borderId="10" fillId="0" fontId="47" numFmtId="0" xfId="0" applyBorder="1" applyFont="1"/>
    <xf borderId="11" fillId="0" fontId="47" numFmtId="0" xfId="0" applyBorder="1" applyFont="1"/>
    <xf borderId="8" fillId="0" fontId="0" numFmtId="0" xfId="0" applyAlignment="1" applyBorder="1" applyFont="1">
      <alignment horizontal="center" vertical="center"/>
    </xf>
    <xf borderId="8" fillId="0" fontId="0" numFmtId="0" xfId="0" applyAlignment="1" applyBorder="1" applyFont="1">
      <alignment horizontal="center" textRotation="47"/>
    </xf>
    <xf borderId="0" fillId="0" fontId="17" numFmtId="0" xfId="0" applyFont="1"/>
    <xf borderId="8" fillId="0" fontId="0" numFmtId="0" xfId="0" applyAlignment="1" applyBorder="1" applyFont="1">
      <alignment horizontal="center"/>
    </xf>
    <xf borderId="8" fillId="0" fontId="43" numFmtId="0" xfId="0" applyAlignment="1" applyBorder="1" applyFont="1">
      <alignment horizontal="center"/>
    </xf>
    <xf borderId="8" fillId="0" fontId="50" numFmtId="0" xfId="0" applyAlignment="1" applyBorder="1" applyFont="1">
      <alignment horizontal="right"/>
    </xf>
    <xf borderId="8" fillId="0" fontId="50" numFmtId="0" xfId="0" applyBorder="1" applyFont="1"/>
    <xf borderId="8" fillId="2" fontId="50" numFmtId="0" xfId="0" applyAlignment="1" applyBorder="1" applyFont="1">
      <alignment horizontal="right"/>
    </xf>
    <xf borderId="8" fillId="3" fontId="51" numFmtId="0" xfId="0" applyBorder="1" applyFont="1"/>
    <xf borderId="12" fillId="3" fontId="52" numFmtId="0" xfId="0" applyAlignment="1" applyBorder="1" applyFont="1">
      <alignment horizontal="center"/>
    </xf>
    <xf borderId="8" fillId="0" fontId="1" numFmtId="0" xfId="0" applyAlignment="1" applyBorder="1" applyFont="1">
      <alignment horizontal="center" textRotation="45"/>
    </xf>
    <xf borderId="8" fillId="0" fontId="1" numFmtId="0" xfId="0" applyAlignment="1" applyBorder="1" applyFont="1">
      <alignment horizontal="center" shrinkToFit="0" textRotation="45" wrapText="1"/>
    </xf>
    <xf borderId="8" fillId="10" fontId="48" numFmtId="0" xfId="0" applyAlignment="1" applyBorder="1" applyFill="1" applyFont="1">
      <alignment horizontal="center"/>
    </xf>
    <xf borderId="8" fillId="11" fontId="48" numFmtId="0" xfId="0" applyAlignment="1" applyBorder="1" applyFill="1" applyFont="1">
      <alignment horizontal="center"/>
    </xf>
    <xf borderId="8" fillId="12" fontId="48" numFmtId="0" xfId="0" applyAlignment="1" applyBorder="1" applyFill="1" applyFont="1">
      <alignment horizontal="center"/>
    </xf>
    <xf borderId="8" fillId="0" fontId="45" numFmtId="0" xfId="0" applyBorder="1" applyFont="1"/>
    <xf borderId="8" fillId="4" fontId="48" numFmtId="0" xfId="0" applyAlignment="1" applyBorder="1" applyFont="1">
      <alignment horizontal="center"/>
    </xf>
    <xf borderId="8" fillId="0" fontId="48" numFmtId="0" xfId="0" applyAlignment="1" applyBorder="1" applyFont="1">
      <alignment horizontal="center"/>
    </xf>
    <xf borderId="8" fillId="13" fontId="48" numFmtId="0" xfId="0" applyAlignment="1" applyBorder="1" applyFill="1" applyFont="1">
      <alignment horizontal="center"/>
    </xf>
    <xf borderId="8" fillId="0" fontId="6" numFmtId="0" xfId="0" applyAlignment="1" applyBorder="1" applyFont="1">
      <alignment horizontal="center"/>
    </xf>
    <xf borderId="8" fillId="3" fontId="46" numFmtId="0" xfId="0" applyBorder="1" applyFont="1"/>
    <xf borderId="8" fillId="3" fontId="46" numFmtId="0" xfId="0" applyAlignment="1" applyBorder="1" applyFont="1">
      <alignment horizontal="center"/>
    </xf>
    <xf borderId="8" fillId="3" fontId="45" numFmtId="0" xfId="0" applyBorder="1" applyFont="1"/>
    <xf borderId="1" fillId="14" fontId="4" numFmtId="0" xfId="0" applyBorder="1" applyFill="1" applyFont="1"/>
    <xf borderId="0" fillId="0" fontId="0" numFmtId="0" xfId="0" applyAlignment="1" applyFont="1">
      <alignment shrinkToFit="0" textRotation="60" wrapText="1"/>
    </xf>
    <xf borderId="0" fillId="0" fontId="1" numFmtId="0" xfId="0" applyAlignment="1" applyFont="1">
      <alignment shrinkToFit="0" textRotation="60" wrapText="1"/>
    </xf>
    <xf borderId="1" fillId="14" fontId="1" numFmtId="0" xfId="0" applyAlignment="1" applyBorder="1" applyFont="1">
      <alignment textRotation="45"/>
    </xf>
    <xf borderId="1" fillId="14" fontId="1" numFmtId="0" xfId="0" applyBorder="1" applyFont="1"/>
    <xf borderId="1" fillId="14" fontId="10" numFmtId="0" xfId="0" applyBorder="1" applyFont="1"/>
    <xf borderId="1" fillId="14" fontId="0" numFmtId="0" xfId="0" applyAlignment="1" applyBorder="1" applyFont="1">
      <alignment horizontal="left"/>
    </xf>
    <xf borderId="1" fillId="8" fontId="53" numFmtId="0" xfId="0" applyAlignment="1" applyBorder="1" applyFont="1">
      <alignment shrinkToFit="0" vertical="top" wrapText="1"/>
    </xf>
    <xf borderId="1" fillId="8" fontId="54" numFmtId="0" xfId="0" applyAlignment="1" applyBorder="1" applyFont="1">
      <alignment horizontal="left" shrinkToFit="0" wrapText="1"/>
    </xf>
    <xf borderId="1" fillId="14" fontId="6" numFmtId="0" xfId="0" applyAlignment="1" applyBorder="1" applyFont="1">
      <alignment horizontal="center"/>
    </xf>
    <xf borderId="1" fillId="14" fontId="55" numFmtId="0" xfId="0" applyBorder="1" applyFont="1"/>
    <xf borderId="0" fillId="0" fontId="56" numFmtId="0" xfId="0" applyAlignment="1" applyFont="1">
      <alignment horizontal="right" shrinkToFit="0" wrapText="1"/>
    </xf>
    <xf borderId="0" fillId="0" fontId="57" numFmtId="0" xfId="0" applyFont="1"/>
    <xf borderId="0" fillId="0" fontId="58" numFmtId="0" xfId="0" applyAlignment="1" applyFont="1">
      <alignment shrinkToFit="0" vertical="top" wrapText="1"/>
    </xf>
    <xf borderId="1" fillId="14" fontId="59" numFmtId="0" xfId="0" applyBorder="1" applyFont="1"/>
    <xf borderId="0" fillId="0" fontId="60" numFmtId="0" xfId="0" applyAlignment="1" applyFont="1">
      <alignment vertical="top"/>
    </xf>
    <xf borderId="0" fillId="0" fontId="61" numFmtId="0" xfId="0" applyFont="1"/>
    <xf borderId="0" fillId="0" fontId="62" numFmtId="0" xfId="0" applyFont="1"/>
    <xf borderId="0" fillId="0" fontId="28" numFmtId="0" xfId="0" applyAlignment="1" applyFont="1">
      <alignment shrinkToFit="0" wrapText="1"/>
    </xf>
    <xf borderId="1" fillId="14" fontId="59" numFmtId="0" xfId="0" applyAlignment="1" applyBorder="1" applyFont="1">
      <alignment horizontal="left"/>
    </xf>
    <xf borderId="8" fillId="14" fontId="55" numFmtId="0" xfId="0" applyBorder="1" applyFont="1"/>
    <xf borderId="8" fillId="14" fontId="59" numFmtId="0" xfId="0" applyBorder="1" applyFont="1"/>
    <xf borderId="1" fillId="14" fontId="63" numFmtId="0" xfId="0" applyBorder="1" applyFont="1"/>
    <xf borderId="0" fillId="0" fontId="64" numFmtId="0" xfId="0" applyAlignment="1" applyFont="1">
      <alignment shrinkToFit="0" wrapText="1"/>
    </xf>
    <xf borderId="0" fillId="0" fontId="65" numFmtId="0" xfId="0" applyAlignment="1" applyFont="1">
      <alignment shrinkToFit="0" vertical="top" wrapText="1"/>
    </xf>
    <xf borderId="13" fillId="15" fontId="46" numFmtId="0" xfId="0" applyBorder="1" applyFill="1" applyFont="1"/>
    <xf borderId="14" fillId="0" fontId="47" numFmtId="0" xfId="0" applyBorder="1" applyFont="1"/>
    <xf borderId="15" fillId="0" fontId="47" numFmtId="0" xfId="0" applyBorder="1" applyFont="1"/>
    <xf borderId="16" fillId="0" fontId="47" numFmtId="0" xfId="0" applyBorder="1" applyFont="1"/>
    <xf borderId="1" fillId="2" fontId="48" numFmtId="0" xfId="0" applyAlignment="1" applyBorder="1" applyFont="1">
      <alignment horizontal="right"/>
    </xf>
    <xf borderId="1" fillId="10" fontId="48" numFmtId="0" xfId="0" applyAlignment="1" applyBorder="1" applyFont="1">
      <alignment horizontal="right"/>
    </xf>
    <xf borderId="1" fillId="11" fontId="48" numFmtId="0" xfId="0" applyAlignment="1" applyBorder="1" applyFont="1">
      <alignment horizontal="right"/>
    </xf>
    <xf borderId="1" fillId="12" fontId="48" numFmtId="0" xfId="0" applyAlignment="1" applyBorder="1" applyFont="1">
      <alignment horizontal="right"/>
    </xf>
    <xf borderId="1" fillId="4" fontId="48" numFmtId="0" xfId="0" applyAlignment="1" applyBorder="1" applyFont="1">
      <alignment horizontal="right"/>
    </xf>
    <xf borderId="1" fillId="13" fontId="48" numFmtId="0" xfId="0" applyAlignment="1" applyBorder="1" applyFont="1">
      <alignment horizontal="right"/>
    </xf>
    <xf borderId="0" fillId="0" fontId="45" numFmtId="0" xfId="0" applyAlignment="1" applyFont="1">
      <alignment horizontal="right"/>
    </xf>
  </cellXfs>
  <cellStyles count="1">
    <cellStyle xfId="0" name="Normal" builtinId="0"/>
  </cellStyles>
  <dxfs count="2">
    <dxf>
      <font/>
      <fill>
        <patternFill patternType="solid">
          <fgColor rgb="FFFF00FF"/>
          <bgColor rgb="FFFF00FF"/>
        </patternFill>
      </fill>
      <border/>
    </dxf>
    <dxf>
      <font/>
      <fill>
        <patternFill patternType="solid">
          <fgColor rgb="FFF1C232"/>
          <bgColor rgb="FFF1C232"/>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Arial"/>
              </a:defRPr>
            </a:pPr>
            <a:r>
              <a:rPr b="0" i="0" sz="1400">
                <a:solidFill>
                  <a:srgbClr val="757575"/>
                </a:solidFill>
                <a:latin typeface="Arial"/>
              </a:rPr>
              <a:t>Swansea 2019</a:t>
            </a:r>
          </a:p>
        </c:rich>
      </c:tx>
      <c:layout>
        <c:manualLayout>
          <c:xMode val="edge"/>
          <c:yMode val="edge"/>
          <c:x val="0.434539295392954"/>
          <c:y val="0.0260869565217391"/>
        </c:manualLayout>
      </c:layout>
      <c:overlay val="0"/>
    </c:title>
    <c:plotArea>
      <c:layout/>
      <c:barChart>
        <c:barDir val="bar"/>
        <c:ser>
          <c:idx val="0"/>
          <c:order val="0"/>
          <c:tx>
            <c:v>Number</c:v>
          </c:tx>
          <c:spPr>
            <a:solidFill>
              <a:srgbClr val="4472C4"/>
            </a:solidFill>
            <a:ln cmpd="sng">
              <a:solidFill>
                <a:srgbClr val="000000"/>
              </a:solidFill>
            </a:ln>
          </c:spPr>
          <c:dPt>
            <c:idx val="0"/>
            <c:spPr>
              <a:solidFill>
                <a:srgbClr val="9970AB"/>
              </a:solidFill>
              <a:ln cmpd="sng">
                <a:solidFill>
                  <a:srgbClr val="000000"/>
                </a:solidFill>
              </a:ln>
            </c:spPr>
          </c:dPt>
          <c:dPt>
            <c:idx val="1"/>
            <c:spPr>
              <a:solidFill>
                <a:srgbClr val="E08214"/>
              </a:solidFill>
              <a:ln cmpd="sng">
                <a:solidFill>
                  <a:srgbClr val="000000"/>
                </a:solidFill>
              </a:ln>
            </c:spPr>
          </c:dPt>
          <c:dPt>
            <c:idx val="2"/>
            <c:spPr>
              <a:solidFill>
                <a:srgbClr val="A6DBA0"/>
              </a:solidFill>
              <a:ln cmpd="sng">
                <a:solidFill>
                  <a:srgbClr val="000000"/>
                </a:solidFill>
              </a:ln>
            </c:spPr>
          </c:dPt>
          <c:dPt>
            <c:idx val="3"/>
            <c:spPr>
              <a:solidFill>
                <a:srgbClr val="F4A582"/>
              </a:solidFill>
              <a:ln cmpd="sng">
                <a:solidFill>
                  <a:srgbClr val="000000"/>
                </a:solidFill>
              </a:ln>
            </c:spPr>
          </c:dPt>
          <c:dPt>
            <c:idx val="4"/>
            <c:spPr>
              <a:solidFill>
                <a:srgbClr val="4393C3"/>
              </a:solidFill>
              <a:ln cmpd="sng">
                <a:solidFill>
                  <a:srgbClr val="000000"/>
                </a:solidFill>
              </a:ln>
            </c:spPr>
          </c:dPt>
          <c:dPt>
            <c:idx val="5"/>
            <c:spPr>
              <a:solidFill>
                <a:srgbClr val="FDB863"/>
              </a:solidFill>
              <a:ln cmpd="sng">
                <a:solidFill>
                  <a:srgbClr val="000000"/>
                </a:solidFill>
              </a:ln>
            </c:spPr>
          </c:dPt>
          <c:dPt>
            <c:idx val="6"/>
            <c:spPr>
              <a:solidFill>
                <a:srgbClr val="80CDC1"/>
              </a:solidFill>
              <a:ln cmpd="sng">
                <a:solidFill>
                  <a:srgbClr val="000000"/>
                </a:solidFill>
              </a:ln>
            </c:spPr>
          </c:dPt>
          <c:dPt>
            <c:idx val="7"/>
            <c:spPr>
              <a:solidFill>
                <a:srgbClr val="DE77AE"/>
              </a:solidFill>
              <a:ln cmpd="sng">
                <a:solidFill>
                  <a:srgbClr val="000000"/>
                </a:solidFill>
              </a:ln>
            </c:spPr>
          </c:dPt>
          <c:dPt>
            <c:idx val="8"/>
            <c:spPr>
              <a:solidFill>
                <a:srgbClr val="E08214"/>
              </a:solidFill>
              <a:ln cmpd="sng">
                <a:solidFill>
                  <a:srgbClr val="000000"/>
                </a:solidFill>
              </a:ln>
            </c:spPr>
          </c:dPt>
          <c:dPt>
            <c:idx val="9"/>
            <c:spPr>
              <a:solidFill>
                <a:srgbClr val="F4A582"/>
              </a:solidFill>
              <a:ln cmpd="sng">
                <a:solidFill>
                  <a:srgbClr val="000000"/>
                </a:solidFill>
              </a:ln>
            </c:spPr>
          </c:dPt>
          <c:dPt>
            <c:idx val="10"/>
            <c:spPr>
              <a:solidFill>
                <a:schemeClr val="accent4"/>
              </a:solidFill>
              <a:ln cmpd="sng">
                <a:solidFill>
                  <a:srgbClr val="000000"/>
                </a:solidFill>
              </a:ln>
            </c:spPr>
          </c:dPt>
          <c:dPt>
            <c:idx val="11"/>
            <c:spPr>
              <a:solidFill>
                <a:srgbClr val="BCBDDC"/>
              </a:solidFill>
              <a:ln cmpd="sng">
                <a:solidFill>
                  <a:srgbClr val="000000"/>
                </a:solidFill>
              </a:ln>
            </c:spPr>
          </c:dPt>
          <c:dPt>
            <c:idx val="12"/>
            <c:spPr>
              <a:solidFill>
                <a:srgbClr val="92C5DE"/>
              </a:solidFill>
              <a:ln cmpd="sng">
                <a:solidFill>
                  <a:srgbClr val="000000"/>
                </a:solidFill>
              </a:ln>
            </c:spPr>
          </c:dPt>
          <c:dPt>
            <c:idx val="13"/>
            <c:spPr>
              <a:solidFill>
                <a:srgbClr val="E08214"/>
              </a:solidFill>
              <a:ln cmpd="sng">
                <a:solidFill>
                  <a:srgbClr val="000000"/>
                </a:solidFill>
              </a:ln>
            </c:spPr>
          </c:dPt>
          <c:dPt>
            <c:idx val="14"/>
            <c:spPr>
              <a:solidFill>
                <a:srgbClr val="DFC27D"/>
              </a:solidFill>
              <a:ln cmpd="sng">
                <a:solidFill>
                  <a:srgbClr val="000000"/>
                </a:solidFill>
              </a:ln>
            </c:spPr>
          </c:dPt>
          <c:dPt>
            <c:idx val="15"/>
            <c:spPr>
              <a:solidFill>
                <a:srgbClr val="ADDD8E"/>
              </a:solidFill>
              <a:ln cmpd="sng">
                <a:solidFill>
                  <a:srgbClr val="000000"/>
                </a:solidFill>
              </a:ln>
            </c:spPr>
          </c:dPt>
          <c:dPt>
            <c:idx val="16"/>
            <c:spPr>
              <a:solidFill>
                <a:srgbClr val="9970AB"/>
              </a:solidFill>
              <a:ln cmpd="sng">
                <a:solidFill>
                  <a:srgbClr val="000000"/>
                </a:solidFill>
              </a:ln>
            </c:spPr>
          </c:dPt>
          <c:dPt>
            <c:idx val="17"/>
            <c:spPr>
              <a:solidFill>
                <a:srgbClr val="B2ABD2"/>
              </a:solidFill>
              <a:ln cmpd="sng">
                <a:solidFill>
                  <a:srgbClr val="000000"/>
                </a:solidFill>
              </a:ln>
            </c:spPr>
          </c:dPt>
          <c:dPt>
            <c:idx val="18"/>
            <c:spPr>
              <a:solidFill>
                <a:schemeClr val="accent5"/>
              </a:solidFill>
              <a:ln cmpd="sng">
                <a:solidFill>
                  <a:srgbClr val="000000"/>
                </a:solidFill>
              </a:ln>
            </c:spPr>
          </c:dPt>
          <c:dPt>
            <c:idx val="19"/>
            <c:spPr>
              <a:solidFill>
                <a:srgbClr val="80CDC1"/>
              </a:solidFill>
              <a:ln cmpd="sng">
                <a:solidFill>
                  <a:srgbClr val="000000"/>
                </a:solidFill>
              </a:ln>
            </c:spPr>
          </c:dPt>
          <c:dPt>
            <c:idx val="20"/>
            <c:spPr>
              <a:solidFill>
                <a:srgbClr val="FA9FB5"/>
              </a:solidFill>
              <a:ln cmpd="sng">
                <a:solidFill>
                  <a:srgbClr val="000000"/>
                </a:solidFill>
              </a:ln>
            </c:spPr>
          </c:dPt>
          <c:dPt>
            <c:idx val="21"/>
            <c:spPr>
              <a:solidFill>
                <a:srgbClr val="FDDBC7"/>
              </a:solidFill>
              <a:ln cmpd="sng">
                <a:solidFill>
                  <a:srgbClr val="000000"/>
                </a:solidFill>
              </a:ln>
            </c:spPr>
          </c:dPt>
          <c:dPt>
            <c:idx val="22"/>
            <c:spPr>
              <a:solidFill>
                <a:srgbClr val="FEB24C"/>
              </a:solidFill>
              <a:ln cmpd="sng">
                <a:solidFill>
                  <a:srgbClr val="000000"/>
                </a:solidFill>
              </a:ln>
            </c:spPr>
          </c:dPt>
          <c:dPt>
            <c:idx val="23"/>
            <c:spPr>
              <a:solidFill>
                <a:srgbClr val="F4A582"/>
              </a:solidFill>
              <a:ln cmpd="sng">
                <a:solidFill>
                  <a:srgbClr val="000000"/>
                </a:solidFill>
              </a:ln>
            </c:spPr>
          </c:dPt>
          <c:dPt>
            <c:idx val="24"/>
            <c:spPr>
              <a:solidFill>
                <a:srgbClr val="A6DBA0"/>
              </a:solidFill>
              <a:ln cmpd="sng">
                <a:solidFill>
                  <a:srgbClr val="000000"/>
                </a:solidFill>
              </a:ln>
            </c:spPr>
          </c:dPt>
          <c:dLbls>
            <c:dLbl>
              <c:idx val="0"/>
              <c:numFmt formatCode="General" sourceLinked="1"/>
              <c:txPr>
                <a:bodyPr/>
                <a:lstStyle/>
                <a:p>
                  <a:pPr lvl="0">
                    <a:defRPr b="1" i="0"/>
                  </a:pPr>
                </a:p>
              </c:txPr>
              <c:showLegendKey val="0"/>
              <c:showVal val="1"/>
              <c:showCatName val="0"/>
              <c:showSerName val="0"/>
              <c:showPercent val="0"/>
              <c:showBubbleSize val="0"/>
            </c:dLbl>
            <c:dLbl>
              <c:idx val="1"/>
              <c:numFmt formatCode="General" sourceLinked="1"/>
              <c:txPr>
                <a:bodyPr/>
                <a:lstStyle/>
                <a:p>
                  <a:pPr lvl="0">
                    <a:defRPr b="1" i="0"/>
                  </a:pPr>
                </a:p>
              </c:txPr>
              <c:showLegendKey val="0"/>
              <c:showVal val="1"/>
              <c:showCatName val="0"/>
              <c:showSerName val="0"/>
              <c:showPercent val="0"/>
              <c:showBubbleSize val="0"/>
            </c:dLbl>
            <c:dLbl>
              <c:idx val="2"/>
              <c:numFmt formatCode="General" sourceLinked="1"/>
              <c:txPr>
                <a:bodyPr/>
                <a:lstStyle/>
                <a:p>
                  <a:pPr lvl="0">
                    <a:defRPr b="1" i="0"/>
                  </a:pPr>
                </a:p>
              </c:txPr>
              <c:showLegendKey val="0"/>
              <c:showVal val="1"/>
              <c:showCatName val="0"/>
              <c:showSerName val="0"/>
              <c:showPercent val="0"/>
              <c:showBubbleSize val="0"/>
            </c:dLbl>
            <c:dLbl>
              <c:idx val="4"/>
              <c:numFmt formatCode="General" sourceLinked="1"/>
              <c:txPr>
                <a:bodyPr/>
                <a:lstStyle/>
                <a:p>
                  <a:pPr lvl="0">
                    <a:defRPr b="1" i="0"/>
                  </a:pPr>
                </a:p>
              </c:txPr>
              <c:showLegendKey val="0"/>
              <c:showVal val="1"/>
              <c:showCatName val="0"/>
              <c:showSerName val="0"/>
              <c:showPercent val="0"/>
              <c:showBubbleSize val="0"/>
            </c:dLbl>
            <c:numFmt formatCode="General" sourceLinked="1"/>
            <c:txPr>
              <a:bodyPr/>
              <a:lstStyle/>
              <a:p>
                <a:pPr lvl="0">
                  <a:defRPr b="1" i="0"/>
                </a:pPr>
              </a:p>
            </c:txPr>
            <c:showLegendKey val="0"/>
            <c:showVal val="1"/>
            <c:showCatName val="0"/>
            <c:showSerName val="0"/>
            <c:showPercent val="0"/>
            <c:showBubbleSize val="0"/>
          </c:dLbls>
          <c:cat>
            <c:strRef>
              <c:f>'Swansea19-Summary'!$A$2:$A$18</c:f>
            </c:strRef>
          </c:cat>
          <c:val>
            <c:numRef>
              <c:f>'Swansea19-Summary'!$B$2:$B$18</c:f>
              <c:numCache/>
            </c:numRef>
          </c:val>
        </c:ser>
        <c:axId val="872375117"/>
        <c:axId val="685382072"/>
      </c:barChart>
      <c:catAx>
        <c:axId val="87237511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100">
                <a:solidFill>
                  <a:srgbClr val="000000"/>
                </a:solidFill>
                <a:latin typeface="Arial"/>
              </a:defRPr>
            </a:pPr>
          </a:p>
        </c:txPr>
        <c:crossAx val="685382072"/>
      </c:catAx>
      <c:valAx>
        <c:axId val="685382072"/>
        <c:scaling>
          <c:orientation val="minMax"/>
          <c:max val="21.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1" i="0">
                <a:solidFill>
                  <a:srgbClr val="000000"/>
                </a:solidFill>
                <a:latin typeface="+mn-lt"/>
              </a:defRPr>
            </a:pPr>
          </a:p>
        </c:txPr>
        <c:crossAx val="872375117"/>
        <c:crosses val="max"/>
        <c:majorUnit val="5.0"/>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600">
                <a:solidFill>
                  <a:srgbClr val="757575"/>
                </a:solidFill>
                <a:latin typeface="Arial"/>
              </a:defRPr>
            </a:pPr>
            <a:r>
              <a:rPr b="0" i="0" sz="1600">
                <a:solidFill>
                  <a:srgbClr val="757575"/>
                </a:solidFill>
                <a:latin typeface="Arial"/>
              </a:rPr>
              <a:t>Swansea 2020</a:t>
            </a:r>
          </a:p>
        </c:rich>
      </c:tx>
      <c:overlay val="0"/>
    </c:title>
    <c:plotArea>
      <c:layout>
        <c:manualLayout>
          <c:xMode val="edge"/>
          <c:yMode val="edge"/>
          <c:x val="0.291810587991854"/>
          <c:y val="0.0870700717756927"/>
          <c:w val="0.685962579366376"/>
          <c:h val="0.841941903328897"/>
        </c:manualLayout>
      </c:layout>
      <c:barChart>
        <c:barDir val="bar"/>
        <c:ser>
          <c:idx val="0"/>
          <c:order val="0"/>
          <c:tx>
            <c:v>Number</c:v>
          </c:tx>
          <c:spPr>
            <a:solidFill>
              <a:srgbClr val="4472C4"/>
            </a:solidFill>
            <a:ln cmpd="sng">
              <a:solidFill>
                <a:srgbClr val="000000"/>
              </a:solidFill>
            </a:ln>
          </c:spPr>
          <c:dPt>
            <c:idx val="0"/>
            <c:spPr>
              <a:solidFill>
                <a:srgbClr val="9970AB"/>
              </a:solidFill>
              <a:ln cmpd="sng">
                <a:solidFill>
                  <a:srgbClr val="000000"/>
                </a:solidFill>
              </a:ln>
            </c:spPr>
          </c:dPt>
          <c:dPt>
            <c:idx val="1"/>
            <c:spPr>
              <a:solidFill>
                <a:srgbClr val="E08214"/>
              </a:solidFill>
              <a:ln cmpd="sng">
                <a:solidFill>
                  <a:srgbClr val="000000"/>
                </a:solidFill>
              </a:ln>
            </c:spPr>
          </c:dPt>
          <c:dPt>
            <c:idx val="2"/>
            <c:spPr>
              <a:solidFill>
                <a:srgbClr val="A6DBA0"/>
              </a:solidFill>
              <a:ln cmpd="sng">
                <a:solidFill>
                  <a:srgbClr val="000000"/>
                </a:solidFill>
              </a:ln>
            </c:spPr>
          </c:dPt>
          <c:dPt>
            <c:idx val="3"/>
            <c:spPr>
              <a:solidFill>
                <a:srgbClr val="F4A582"/>
              </a:solidFill>
              <a:ln cmpd="sng">
                <a:solidFill>
                  <a:srgbClr val="000000"/>
                </a:solidFill>
              </a:ln>
            </c:spPr>
          </c:dPt>
          <c:dPt>
            <c:idx val="4"/>
            <c:spPr>
              <a:solidFill>
                <a:srgbClr val="4393C3"/>
              </a:solidFill>
              <a:ln cmpd="sng">
                <a:solidFill>
                  <a:srgbClr val="000000"/>
                </a:solidFill>
              </a:ln>
            </c:spPr>
          </c:dPt>
          <c:dPt>
            <c:idx val="5"/>
            <c:spPr>
              <a:solidFill>
                <a:srgbClr val="FDB863"/>
              </a:solidFill>
              <a:ln cmpd="sng">
                <a:solidFill>
                  <a:srgbClr val="000000"/>
                </a:solidFill>
              </a:ln>
            </c:spPr>
          </c:dPt>
          <c:dPt>
            <c:idx val="6"/>
            <c:spPr>
              <a:solidFill>
                <a:srgbClr val="80CDC1"/>
              </a:solidFill>
              <a:ln cmpd="sng">
                <a:solidFill>
                  <a:srgbClr val="000000"/>
                </a:solidFill>
              </a:ln>
            </c:spPr>
          </c:dPt>
          <c:dPt>
            <c:idx val="7"/>
            <c:spPr>
              <a:solidFill>
                <a:srgbClr val="DE77AE"/>
              </a:solidFill>
              <a:ln cmpd="sng">
                <a:solidFill>
                  <a:srgbClr val="000000"/>
                </a:solidFill>
              </a:ln>
            </c:spPr>
          </c:dPt>
          <c:dPt>
            <c:idx val="8"/>
            <c:spPr>
              <a:solidFill>
                <a:srgbClr val="E08214"/>
              </a:solidFill>
              <a:ln cmpd="sng">
                <a:solidFill>
                  <a:srgbClr val="000000"/>
                </a:solidFill>
              </a:ln>
            </c:spPr>
          </c:dPt>
          <c:dPt>
            <c:idx val="9"/>
            <c:spPr>
              <a:solidFill>
                <a:srgbClr val="F4A582"/>
              </a:solidFill>
              <a:ln cmpd="sng">
                <a:solidFill>
                  <a:srgbClr val="000000"/>
                </a:solidFill>
              </a:ln>
            </c:spPr>
          </c:dPt>
          <c:dPt>
            <c:idx val="10"/>
            <c:spPr>
              <a:solidFill>
                <a:schemeClr val="accent4"/>
              </a:solidFill>
              <a:ln cmpd="sng">
                <a:solidFill>
                  <a:srgbClr val="000000"/>
                </a:solidFill>
              </a:ln>
            </c:spPr>
          </c:dPt>
          <c:dPt>
            <c:idx val="11"/>
            <c:spPr>
              <a:solidFill>
                <a:srgbClr val="BCBDDC"/>
              </a:solidFill>
              <a:ln cmpd="sng">
                <a:solidFill>
                  <a:srgbClr val="000000"/>
                </a:solidFill>
              </a:ln>
            </c:spPr>
          </c:dPt>
          <c:dPt>
            <c:idx val="12"/>
            <c:spPr>
              <a:solidFill>
                <a:srgbClr val="92C5DE"/>
              </a:solidFill>
              <a:ln cmpd="sng">
                <a:solidFill>
                  <a:srgbClr val="000000"/>
                </a:solidFill>
              </a:ln>
            </c:spPr>
          </c:dPt>
          <c:dPt>
            <c:idx val="13"/>
            <c:spPr>
              <a:solidFill>
                <a:srgbClr val="E08214"/>
              </a:solidFill>
              <a:ln cmpd="sng">
                <a:solidFill>
                  <a:srgbClr val="000000"/>
                </a:solidFill>
              </a:ln>
            </c:spPr>
          </c:dPt>
          <c:dPt>
            <c:idx val="14"/>
            <c:spPr>
              <a:solidFill>
                <a:srgbClr val="DFC27D"/>
              </a:solidFill>
              <a:ln cmpd="sng">
                <a:solidFill>
                  <a:srgbClr val="000000"/>
                </a:solidFill>
              </a:ln>
            </c:spPr>
          </c:dPt>
          <c:dPt>
            <c:idx val="15"/>
            <c:spPr>
              <a:solidFill>
                <a:srgbClr val="ADDD8E"/>
              </a:solidFill>
              <a:ln cmpd="sng">
                <a:solidFill>
                  <a:srgbClr val="000000"/>
                </a:solidFill>
              </a:ln>
            </c:spPr>
          </c:dPt>
          <c:dPt>
            <c:idx val="16"/>
            <c:spPr>
              <a:solidFill>
                <a:srgbClr val="9970AB"/>
              </a:solidFill>
              <a:ln cmpd="sng">
                <a:solidFill>
                  <a:srgbClr val="000000"/>
                </a:solidFill>
              </a:ln>
            </c:spPr>
          </c:dPt>
          <c:dPt>
            <c:idx val="17"/>
            <c:spPr>
              <a:solidFill>
                <a:srgbClr val="B2ABD2"/>
              </a:solidFill>
              <a:ln cmpd="sng">
                <a:solidFill>
                  <a:srgbClr val="000000"/>
                </a:solidFill>
              </a:ln>
            </c:spPr>
          </c:dPt>
          <c:dPt>
            <c:idx val="18"/>
            <c:spPr>
              <a:solidFill>
                <a:schemeClr val="accent5"/>
              </a:solidFill>
              <a:ln cmpd="sng">
                <a:solidFill>
                  <a:srgbClr val="000000"/>
                </a:solidFill>
              </a:ln>
            </c:spPr>
          </c:dPt>
          <c:dPt>
            <c:idx val="19"/>
            <c:spPr>
              <a:solidFill>
                <a:srgbClr val="80CDC1"/>
              </a:solidFill>
              <a:ln cmpd="sng">
                <a:solidFill>
                  <a:srgbClr val="000000"/>
                </a:solidFill>
              </a:ln>
            </c:spPr>
          </c:dPt>
          <c:dPt>
            <c:idx val="20"/>
            <c:spPr>
              <a:solidFill>
                <a:srgbClr val="FA9FB5"/>
              </a:solidFill>
              <a:ln cmpd="sng">
                <a:solidFill>
                  <a:srgbClr val="000000"/>
                </a:solidFill>
              </a:ln>
            </c:spPr>
          </c:dPt>
          <c:dPt>
            <c:idx val="21"/>
            <c:spPr>
              <a:solidFill>
                <a:srgbClr val="FDDBC7"/>
              </a:solidFill>
              <a:ln cmpd="sng">
                <a:solidFill>
                  <a:srgbClr val="000000"/>
                </a:solidFill>
              </a:ln>
            </c:spPr>
          </c:dPt>
          <c:dPt>
            <c:idx val="22"/>
            <c:spPr>
              <a:solidFill>
                <a:srgbClr val="FEB24C"/>
              </a:solidFill>
              <a:ln cmpd="sng">
                <a:solidFill>
                  <a:srgbClr val="000000"/>
                </a:solidFill>
              </a:ln>
            </c:spPr>
          </c:dPt>
          <c:dPt>
            <c:idx val="23"/>
            <c:spPr>
              <a:solidFill>
                <a:srgbClr val="F4A582"/>
              </a:solidFill>
              <a:ln cmpd="sng">
                <a:solidFill>
                  <a:srgbClr val="000000"/>
                </a:solidFill>
              </a:ln>
            </c:spPr>
          </c:dPt>
          <c:dPt>
            <c:idx val="24"/>
            <c:spPr>
              <a:solidFill>
                <a:srgbClr val="A6DBA0"/>
              </a:solidFill>
              <a:ln cmpd="sng">
                <a:solidFill>
                  <a:srgbClr val="000000"/>
                </a:solidFill>
              </a:ln>
            </c:spPr>
          </c:dPt>
          <c:dLbls>
            <c:dLbl>
              <c:idx val="0"/>
              <c:numFmt formatCode="General" sourceLinked="1"/>
              <c:txPr>
                <a:bodyPr/>
                <a:lstStyle/>
                <a:p>
                  <a:pPr lvl="0">
                    <a:defRPr b="1" i="0"/>
                  </a:pPr>
                </a:p>
              </c:txPr>
              <c:showLegendKey val="0"/>
              <c:showVal val="1"/>
              <c:showCatName val="0"/>
              <c:showSerName val="0"/>
              <c:showPercent val="0"/>
              <c:showBubbleSize val="0"/>
            </c:dLbl>
            <c:dLbl>
              <c:idx val="1"/>
              <c:numFmt formatCode="General" sourceLinked="1"/>
              <c:txPr>
                <a:bodyPr/>
                <a:lstStyle/>
                <a:p>
                  <a:pPr lvl="0">
                    <a:defRPr b="1" i="0"/>
                  </a:pPr>
                </a:p>
              </c:txPr>
              <c:showLegendKey val="0"/>
              <c:showVal val="1"/>
              <c:showCatName val="0"/>
              <c:showSerName val="0"/>
              <c:showPercent val="0"/>
              <c:showBubbleSize val="0"/>
            </c:dLbl>
            <c:dLbl>
              <c:idx val="2"/>
              <c:numFmt formatCode="General" sourceLinked="1"/>
              <c:txPr>
                <a:bodyPr/>
                <a:lstStyle/>
                <a:p>
                  <a:pPr lvl="0">
                    <a:defRPr b="1" i="0"/>
                  </a:pPr>
                </a:p>
              </c:txPr>
              <c:showLegendKey val="0"/>
              <c:showVal val="1"/>
              <c:showCatName val="0"/>
              <c:showSerName val="0"/>
              <c:showPercent val="0"/>
              <c:showBubbleSize val="0"/>
            </c:dLbl>
            <c:dLbl>
              <c:idx val="4"/>
              <c:numFmt formatCode="General" sourceLinked="1"/>
              <c:txPr>
                <a:bodyPr/>
                <a:lstStyle/>
                <a:p>
                  <a:pPr lvl="0">
                    <a:defRPr b="1" i="0"/>
                  </a:pPr>
                </a:p>
              </c:txPr>
              <c:showLegendKey val="0"/>
              <c:showVal val="1"/>
              <c:showCatName val="0"/>
              <c:showSerName val="0"/>
              <c:showPercent val="0"/>
              <c:showBubbleSize val="0"/>
            </c:dLbl>
            <c:numFmt formatCode="General" sourceLinked="1"/>
            <c:txPr>
              <a:bodyPr/>
              <a:lstStyle/>
              <a:p>
                <a:pPr lvl="0">
                  <a:defRPr b="1" i="0"/>
                </a:pPr>
              </a:p>
            </c:txPr>
            <c:showLegendKey val="0"/>
            <c:showVal val="1"/>
            <c:showCatName val="0"/>
            <c:showSerName val="0"/>
            <c:showPercent val="0"/>
            <c:showBubbleSize val="0"/>
          </c:dLbls>
          <c:cat>
            <c:strRef>
              <c:f>'Swansea 2020-Summary'!$B$2:$B$28</c:f>
            </c:strRef>
          </c:cat>
          <c:val>
            <c:numRef>
              <c:f>'Swansea 2020-Summary'!$C$2:$C$28</c:f>
              <c:numCache/>
            </c:numRef>
          </c:val>
        </c:ser>
        <c:axId val="1550582197"/>
        <c:axId val="1811535222"/>
      </c:barChart>
      <c:catAx>
        <c:axId val="155058219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100">
                <a:solidFill>
                  <a:srgbClr val="000000"/>
                </a:solidFill>
                <a:latin typeface="+mn-lt"/>
              </a:defRPr>
            </a:pPr>
          </a:p>
        </c:txPr>
        <c:crossAx val="1811535222"/>
      </c:catAx>
      <c:valAx>
        <c:axId val="181153522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1" i="0">
                <a:solidFill>
                  <a:srgbClr val="4A86E8"/>
                </a:solidFill>
                <a:latin typeface="+mn-lt"/>
              </a:defRPr>
            </a:pPr>
          </a:p>
        </c:txPr>
        <c:crossAx val="1550582197"/>
        <c:crosses val="max"/>
        <c:majorUnit val="5.0"/>
      </c:valAx>
    </c:plotArea>
    <c:plotVisOnly val="1"/>
  </c:chart>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9525</xdr:colOff>
      <xdr:row>2</xdr:row>
      <xdr:rowOff>19050</xdr:rowOff>
    </xdr:from>
    <xdr:ext cx="9372600" cy="4381500"/>
    <xdr:graphicFrame>
      <xdr:nvGraphicFramePr>
        <xdr:cNvPr id="424839415"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0</xdr:row>
      <xdr:rowOff>161925</xdr:rowOff>
    </xdr:from>
    <xdr:ext cx="8258175" cy="5514975"/>
    <xdr:graphicFrame>
      <xdr:nvGraphicFramePr>
        <xdr:cNvPr id="1029016267"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visguides.dbvis.de/t/visualising-hepatitis-a-and-b-in-standard-and-acute-forms-for-u-s-a-in-2006-using-treemap/343" TargetMode="External"/><Relationship Id="rId42" Type="http://schemas.openxmlformats.org/officeDocument/2006/relationships/hyperlink" Target="https://visguides.dbvis.de/t/comparing-tree-map-hierarchy/293" TargetMode="External"/><Relationship Id="rId41" Type="http://schemas.openxmlformats.org/officeDocument/2006/relationships/hyperlink" Target="https://visguides.dbvis.de/t/treemap-of-project-tycho-dysentery-data-in-the-us-1942-48/364" TargetMode="External"/><Relationship Id="rId44" Type="http://schemas.openxmlformats.org/officeDocument/2006/relationships/hyperlink" Target="https://visguides.dbvis.de/t/area-chart-labels/418" TargetMode="External"/><Relationship Id="rId43" Type="http://schemas.openxmlformats.org/officeDocument/2006/relationships/hyperlink" Target="https://visguides.dbvis.de/t/vector-borne-diseases-mapped-against-flooding-usa/419" TargetMode="External"/><Relationship Id="rId46" Type="http://schemas.openxmlformats.org/officeDocument/2006/relationships/hyperlink" Target="https://visguides.dbvis.de/t/visualising-cases-of-encephalitis-lethargica-reported-in-u-s-from-1923-to-1932/375" TargetMode="External"/><Relationship Id="rId45" Type="http://schemas.openxmlformats.org/officeDocument/2006/relationships/hyperlink" Target="https://visguides.dbvis.de/t/visualising-dengue-across-the-globe/277" TargetMode="External"/><Relationship Id="rId1" Type="http://schemas.openxmlformats.org/officeDocument/2006/relationships/hyperlink" Target="https://visguides.org/t/is-it-okay-to-use-a-symbol-map-with-pie-charts-instead-of-a-traditional-bar-stacked-bar-chart/303/5" TargetMode="External"/><Relationship Id="rId2" Type="http://schemas.openxmlformats.org/officeDocument/2006/relationships/hyperlink" Target="https://visguides.org/t/visualizing-tb-cases-from-the-usa-using-a-hierarchical-treemap/334" TargetMode="External"/><Relationship Id="rId3" Type="http://schemas.openxmlformats.org/officeDocument/2006/relationships/hyperlink" Target="https://visguides.dbvis.de/t/comparison-of-fatalities-due-to-dengue-virus-for-different-countries/280/5" TargetMode="External"/><Relationship Id="rId4" Type="http://schemas.openxmlformats.org/officeDocument/2006/relationships/hyperlink" Target="https://visguides.org/t/pie-map-chart-acute-a-and-b-viral-hepatitis-in-the-us/355/5" TargetMode="External"/><Relationship Id="rId9" Type="http://schemas.openxmlformats.org/officeDocument/2006/relationships/hyperlink" Target="https://visguides.org/t/visualising-pneumonia-vs-influenza-in-the-us-using-a-treemap/285" TargetMode="External"/><Relationship Id="rId48" Type="http://schemas.openxmlformats.org/officeDocument/2006/relationships/hyperlink" Target="https://visguides.dbvis.de/t/visually-comparing-the-spread-of-viral-hepatitis-a-and-b-across-usa-using-choropleth-maps/351" TargetMode="External"/><Relationship Id="rId47" Type="http://schemas.openxmlformats.org/officeDocument/2006/relationships/hyperlink" Target="https://visguides.dbvis.de/t/visualising-measles-in-the-united-states/392" TargetMode="External"/><Relationship Id="rId49" Type="http://schemas.openxmlformats.org/officeDocument/2006/relationships/hyperlink" Target="https://visguides.dbvis.de/t/visualization-of-project-tycho-data-diphtheria/349" TargetMode="External"/><Relationship Id="rId5" Type="http://schemas.openxmlformats.org/officeDocument/2006/relationships/hyperlink" Target="https://visguides.org/t/visualising-tuberculosis-across-the-usa-bubble-chart-or-choropleth/350" TargetMode="External"/><Relationship Id="rId6" Type="http://schemas.openxmlformats.org/officeDocument/2006/relationships/hyperlink" Target="https://visguides.org/t/visualisation-of-average-and-median-dengue-infection-rates-across-countries/417" TargetMode="External"/><Relationship Id="rId7" Type="http://schemas.openxmlformats.org/officeDocument/2006/relationships/hyperlink" Target="https://visguides.org/t/visualising-disease-distribution-across-the-us/455/4" TargetMode="External"/><Relationship Id="rId8" Type="http://schemas.openxmlformats.org/officeDocument/2006/relationships/hyperlink" Target="https://visguides.org/t/choropleth-visualization-of-mmr-in-the-us/286" TargetMode="External"/><Relationship Id="rId31" Type="http://schemas.openxmlformats.org/officeDocument/2006/relationships/hyperlink" Target="https://visguides.dbvis.de/t/visualising-babesiosis-in-the-us-2014-2017-using-data-from-project-tycho/427" TargetMode="External"/><Relationship Id="rId30" Type="http://schemas.openxmlformats.org/officeDocument/2006/relationships/hyperlink" Target="https://visguides.dbvis.de/t/visualization-common-contagion/414" TargetMode="External"/><Relationship Id="rId33" Type="http://schemas.openxmlformats.org/officeDocument/2006/relationships/hyperlink" Target="https://visguides.dbvis.de/t/visualising-pneumonia-disease-from-1912-1951/431" TargetMode="External"/><Relationship Id="rId32" Type="http://schemas.openxmlformats.org/officeDocument/2006/relationships/hyperlink" Target="https://visguides.dbvis.de/t/visualizing-incidents-of-meningitis-and-fatalities-in-the-us-1920-1921/407" TargetMode="External"/><Relationship Id="rId35" Type="http://schemas.openxmlformats.org/officeDocument/2006/relationships/hyperlink" Target="https://visguides.dbvis.de/t/visualization-of-dengue-fever-impact-in-southeast-asia/259" TargetMode="External"/><Relationship Id="rId34" Type="http://schemas.openxmlformats.org/officeDocument/2006/relationships/hyperlink" Target="https://visguides.dbvis.de/t/treemap-color-coding-with-tableau/367" TargetMode="External"/><Relationship Id="rId37" Type="http://schemas.openxmlformats.org/officeDocument/2006/relationships/hyperlink" Target="https://visguides.dbvis.de/t/visualising-the-distribution-of-measles-cases-across-the-us/295" TargetMode="External"/><Relationship Id="rId36" Type="http://schemas.openxmlformats.org/officeDocument/2006/relationships/hyperlink" Target="https://visguides.dbvis.de/t/visualising-the-prevalence-of-the-top-5-diseases-in-the-us/395" TargetMode="External"/><Relationship Id="rId39" Type="http://schemas.openxmlformats.org/officeDocument/2006/relationships/hyperlink" Target="https://visguides.dbvis.de/t/visualizing-more-data-in-the-treemap/380" TargetMode="External"/><Relationship Id="rId38" Type="http://schemas.openxmlformats.org/officeDocument/2006/relationships/hyperlink" Target="https://visguides.dbvis.de/t/visualization-of-the-declining-impact-of-hepatitis-a-in-the-usa/273" TargetMode="External"/><Relationship Id="rId62" Type="http://schemas.openxmlformats.org/officeDocument/2006/relationships/hyperlink" Target="https://visguides.dbvis.de/t/visualising-cases-of-measles-mumps-and-rubella-in-the-usa-from-1928-1990/304" TargetMode="External"/><Relationship Id="rId61" Type="http://schemas.openxmlformats.org/officeDocument/2006/relationships/hyperlink" Target="http://visguides.org/t/visualising-the-number-of-the-disorder-of-nervous-system-caused-by-west-nile-virus-across-the-us/397" TargetMode="External"/><Relationship Id="rId20" Type="http://schemas.openxmlformats.org/officeDocument/2006/relationships/hyperlink" Target="https://visguides.dbvis.de/t/comparison-of-type-a-b-acute-hepatitis-from-tycho-dataset/406" TargetMode="External"/><Relationship Id="rId63" Type="http://schemas.openxmlformats.org/officeDocument/2006/relationships/drawing" Target="../drawings/drawing1.xml"/><Relationship Id="rId22" Type="http://schemas.openxmlformats.org/officeDocument/2006/relationships/hyperlink" Target="https://visguides.dbvis.de/t/geographical-map-visualisation-hepatitis-b/415" TargetMode="External"/><Relationship Id="rId21" Type="http://schemas.openxmlformats.org/officeDocument/2006/relationships/hyperlink" Target="https://visguides.dbvis.de/t/visualising-chlamydia-in-the-us/399" TargetMode="External"/><Relationship Id="rId24" Type="http://schemas.openxmlformats.org/officeDocument/2006/relationships/hyperlink" Target="https://visguides.dbvis.de/t/distribution-areas-of-dengue-fever-and-its-vector/429" TargetMode="External"/><Relationship Id="rId23" Type="http://schemas.openxmlformats.org/officeDocument/2006/relationships/hyperlink" Target="https://visguides.dbvis.de/t/visualisation-for-measles-1880-1910/424" TargetMode="External"/><Relationship Id="rId60" Type="http://schemas.openxmlformats.org/officeDocument/2006/relationships/hyperlink" Target="https://visguides.dbvis.de/t/visualisation-tableau/330" TargetMode="External"/><Relationship Id="rId26" Type="http://schemas.openxmlformats.org/officeDocument/2006/relationships/hyperlink" Target="https://visguides.dbvis.de/t/visualisation-of-hiv-distribution-across-america/426" TargetMode="External"/><Relationship Id="rId25" Type="http://schemas.openxmlformats.org/officeDocument/2006/relationships/hyperlink" Target="https://visguides.dbvis.de/t/visualising-the-effect-of-the-measles-mumps-and-rubella-vaccine-individually-and-combined/365" TargetMode="External"/><Relationship Id="rId28" Type="http://schemas.openxmlformats.org/officeDocument/2006/relationships/hyperlink" Target="https://visguides.dbvis.de/t/heatmaps-of-visualising-smallpox-from-1888-1952/368" TargetMode="External"/><Relationship Id="rId27" Type="http://schemas.openxmlformats.org/officeDocument/2006/relationships/hyperlink" Target="https://visguides.dbvis.de/t/visualizing-cases-of-chlamydia-gonorrhoea-and-acquired-immune-deficiency-syndrome-in-the-us-using-data-from-project-tycho/383" TargetMode="External"/><Relationship Id="rId29" Type="http://schemas.openxmlformats.org/officeDocument/2006/relationships/hyperlink" Target="https://visguides.dbvis.de/t/comparing-the-impact-of-the-rubella-vaccine-on-east-coast-and-west-coast-states/379" TargetMode="External"/><Relationship Id="rId51" Type="http://schemas.openxmlformats.org/officeDocument/2006/relationships/hyperlink" Target="https://visguides.dbvis.de/t/an-historical-look-at-disease-records-in-new-england-usa-1891-2014/299" TargetMode="External"/><Relationship Id="rId50" Type="http://schemas.openxmlformats.org/officeDocument/2006/relationships/hyperlink" Target="https://visguides.dbvis.de/t/visualising-the-distribution-of-mumps-influenza-and-pneumonia-across-the-united-states-1912-2017/301" TargetMode="External"/><Relationship Id="rId53" Type="http://schemas.openxmlformats.org/officeDocument/2006/relationships/hyperlink" Target="https://visguides.dbvis.de/t/treemap-hierarchy-and-how-to-deal-with-small-leaf-size/422" TargetMode="External"/><Relationship Id="rId52" Type="http://schemas.openxmlformats.org/officeDocument/2006/relationships/hyperlink" Target="https://visguides.dbvis.de/t/visualisation-map-showing-the-spread-of-malaria-across-the-united-states-in-1954/434" TargetMode="External"/><Relationship Id="rId11" Type="http://schemas.openxmlformats.org/officeDocument/2006/relationships/hyperlink" Target="https://visguides.org/t/impact-of-introduction-of-measles-vaccine-in-1963-in-the-us/324" TargetMode="External"/><Relationship Id="rId55" Type="http://schemas.openxmlformats.org/officeDocument/2006/relationships/hyperlink" Target="https://visguides.dbvis.de/t/exploring-project-tycho-treemaps-and-correct-hierarchies/348" TargetMode="External"/><Relationship Id="rId10" Type="http://schemas.openxmlformats.org/officeDocument/2006/relationships/hyperlink" Target="https://visguides.org/t/philippines-conflict-and-dengue-infection-rates/401/4" TargetMode="External"/><Relationship Id="rId54" Type="http://schemas.openxmlformats.org/officeDocument/2006/relationships/hyperlink" Target="https://visguides.dbvis.de/t/visualising-the-number-of-mumps-cases-across-the-us/328" TargetMode="External"/><Relationship Id="rId13" Type="http://schemas.openxmlformats.org/officeDocument/2006/relationships/hyperlink" Target="https://visguides.org/t/visualising-fatalities-rate-of-measles-in-us-across-the-years/288/4" TargetMode="External"/><Relationship Id="rId57" Type="http://schemas.openxmlformats.org/officeDocument/2006/relationships/hyperlink" Target="https://visguides.dbvis.de/t/clean-labelling-on-a-choropleth/319" TargetMode="External"/><Relationship Id="rId12" Type="http://schemas.openxmlformats.org/officeDocument/2006/relationships/hyperlink" Target="https://visguides.org/t/visualizing-measles-in-the-us-from-1899-1910-on-a-bubble-map/341/2" TargetMode="External"/><Relationship Id="rId56" Type="http://schemas.openxmlformats.org/officeDocument/2006/relationships/hyperlink" Target="https://visguides.dbvis.de/t/thoughts-on-displaying-scatter-plot-data/432" TargetMode="External"/><Relationship Id="rId15" Type="http://schemas.openxmlformats.org/officeDocument/2006/relationships/hyperlink" Target="https://visguides.dbvis.de/t/comparing-the-cases-of-viral-hepatitis-type-a-and-b-in-the-united-states/275" TargetMode="External"/><Relationship Id="rId59" Type="http://schemas.openxmlformats.org/officeDocument/2006/relationships/hyperlink" Target="https://visguides.dbvis.de/t/visualising-the-evolution-of-dengue-in-5-countries/411" TargetMode="External"/><Relationship Id="rId14" Type="http://schemas.openxmlformats.org/officeDocument/2006/relationships/hyperlink" Target="https://visguides.dbvis.de/t/visualising-time-on-a-geospatial-map/271" TargetMode="External"/><Relationship Id="rId58" Type="http://schemas.openxmlformats.org/officeDocument/2006/relationships/hyperlink" Target="https://visguides.dbvis.de/t/assessing-a-treemap-created-by-tableau/267" TargetMode="External"/><Relationship Id="rId17" Type="http://schemas.openxmlformats.org/officeDocument/2006/relationships/hyperlink" Target="https://visguides.dbvis.de/t/does-my-design-for-displaying-the-fatality-rates-for-meningitis-pertussis-pneumonia-smallpox-across-usa-from-the-years-1900-1950-make-sense/310" TargetMode="External"/><Relationship Id="rId16" Type="http://schemas.openxmlformats.org/officeDocument/2006/relationships/hyperlink" Target="https://visguides.dbvis.de/t/visualizing-dysentery-data-in-the-us-from-1942-to-1948/339" TargetMode="External"/><Relationship Id="rId19" Type="http://schemas.openxmlformats.org/officeDocument/2006/relationships/hyperlink" Target="https://visguides.dbvis.de/t/visualising-the-number-of-fatalities-caused-by-dengue-relative-to-the-countries-gdp/382" TargetMode="External"/><Relationship Id="rId18" Type="http://schemas.openxmlformats.org/officeDocument/2006/relationships/hyperlink" Target="https://visguides.dbvis.de/t/treemap-of-various-number-of-diseases-in-different-states-of-the-us/391"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visguides.org/t/visualizing-more-data-in-the-treemap/380/3" TargetMode="External"/><Relationship Id="rId190" Type="http://schemas.openxmlformats.org/officeDocument/2006/relationships/hyperlink" Target="https://visguides.org/t/fuel-type-prominence-in-china/762/5" TargetMode="External"/><Relationship Id="rId42" Type="http://schemas.openxmlformats.org/officeDocument/2006/relationships/hyperlink" Target="https://visguides.org/t/commission-dates-of-power-plants-in-china/658/2" TargetMode="External"/><Relationship Id="rId41" Type="http://schemas.openxmlformats.org/officeDocument/2006/relationships/hyperlink" Target="https://visguides.org/t/visualising-disease-distribution-across-the-us/455/4" TargetMode="External"/><Relationship Id="rId44" Type="http://schemas.openxmlformats.org/officeDocument/2006/relationships/hyperlink" Target="https://visguides.org/t/visualising-disease-distribution-across-the-us/455/4" TargetMode="External"/><Relationship Id="rId194" Type="http://schemas.openxmlformats.org/officeDocument/2006/relationships/hyperlink" Target="https://visguides.org/t/power-plant-generation-in-the-10-highest-generating-eu-countries/791/2" TargetMode="External"/><Relationship Id="rId43" Type="http://schemas.openxmlformats.org/officeDocument/2006/relationships/hyperlink" Target="https://visguides.org/t/visualising-disease-distribution-across-the-us/455/4" TargetMode="External"/><Relationship Id="rId193" Type="http://schemas.openxmlformats.org/officeDocument/2006/relationships/hyperlink" Target="https://visguides.org/t/power-plant-generation-in-the-10-highest-generating-eu-countries/791/2" TargetMode="External"/><Relationship Id="rId46" Type="http://schemas.openxmlformats.org/officeDocument/2006/relationships/hyperlink" Target="https://visguides.org/t/commission-dates-of-power-plants-in-china/658/2" TargetMode="External"/><Relationship Id="rId192" Type="http://schemas.openxmlformats.org/officeDocument/2006/relationships/hyperlink" Target="https://visguides.org/t/how-to-show-which-combinations-of-fuel-sources-are-more-common/794/2" TargetMode="External"/><Relationship Id="rId45" Type="http://schemas.openxmlformats.org/officeDocument/2006/relationships/hyperlink" Target="https://visguides.org/t/visualising-disease-distribution-across-the-us/455/4" TargetMode="External"/><Relationship Id="rId191" Type="http://schemas.openxmlformats.org/officeDocument/2006/relationships/hyperlink" Target="https://visguides.org/t/how-to-show-which-combinations-of-fuel-sources-are-more-common/794/2" TargetMode="External"/><Relationship Id="rId48" Type="http://schemas.openxmlformats.org/officeDocument/2006/relationships/hyperlink" Target="https://visguides.org/t/map-of-western-europe-comparing-the-pm2-5-air-pollution-against-the-number-of-power-plants/665/2" TargetMode="External"/><Relationship Id="rId187" Type="http://schemas.openxmlformats.org/officeDocument/2006/relationships/hyperlink" Target="https://visguides.org/t/fuel-type-prominence-in-china/762/5" TargetMode="External"/><Relationship Id="rId47" Type="http://schemas.openxmlformats.org/officeDocument/2006/relationships/hyperlink" Target="https://visguides.org/t/commission-dates-of-power-plants-in-china/658/2" TargetMode="External"/><Relationship Id="rId186" Type="http://schemas.openxmlformats.org/officeDocument/2006/relationships/hyperlink" Target="https://visguides.org/t/fuel-type-prominence-in-china/762/5" TargetMode="External"/><Relationship Id="rId185" Type="http://schemas.openxmlformats.org/officeDocument/2006/relationships/hyperlink" Target="https://visguides.org/t/fuel-types-mapped-to-regions-in-china/740/2" TargetMode="External"/><Relationship Id="rId49" Type="http://schemas.openxmlformats.org/officeDocument/2006/relationships/hyperlink" Target="https://visguides.org/t/map-of-western-europe-comparing-the-pm2-5-air-pollution-against-the-number-of-power-plants/665/2" TargetMode="External"/><Relationship Id="rId184" Type="http://schemas.openxmlformats.org/officeDocument/2006/relationships/hyperlink" Target="https://visguides.org/t/fuel-types-mapped-to-regions-in-china/740/2" TargetMode="External"/><Relationship Id="rId189" Type="http://schemas.openxmlformats.org/officeDocument/2006/relationships/hyperlink" Target="https://visguides.org/t/fuel-type-prominence-in-china/762/5" TargetMode="External"/><Relationship Id="rId188" Type="http://schemas.openxmlformats.org/officeDocument/2006/relationships/hyperlink" Target="https://visguides.org/t/fuel-type-prominence-in-china/762/5" TargetMode="External"/><Relationship Id="rId31" Type="http://schemas.openxmlformats.org/officeDocument/2006/relationships/hyperlink" Target="https://visguides.org/t/visualization-of-power-plant-generation-and-capacity/650" TargetMode="External"/><Relationship Id="rId30" Type="http://schemas.openxmlformats.org/officeDocument/2006/relationships/hyperlink" Target="https://visguides.org/t/colour-choice-for-a-choropleth-map-of-power-production/626/2" TargetMode="External"/><Relationship Id="rId33" Type="http://schemas.openxmlformats.org/officeDocument/2006/relationships/hyperlink" Target="https://visguides.org/t/advice-on-how-to-optimise-the-amount-of-information-displayed-in-tree-maps/653/3" TargetMode="External"/><Relationship Id="rId183" Type="http://schemas.openxmlformats.org/officeDocument/2006/relationships/hyperlink" Target="https://visguides.org/t/how-to-effectively-show-outliers-with-a-choropleth/668/3" TargetMode="External"/><Relationship Id="rId32" Type="http://schemas.openxmlformats.org/officeDocument/2006/relationships/hyperlink" Target="https://visguides.org/t/packed-bubbles-shows-the-average-generation-2014-for-each-primary-fuel-in-all-countries/654" TargetMode="External"/><Relationship Id="rId182" Type="http://schemas.openxmlformats.org/officeDocument/2006/relationships/hyperlink" Target="https://visguides.org/t/how-to-effectively-show-outliers-with-a-choropleth/668/3" TargetMode="External"/><Relationship Id="rId35" Type="http://schemas.openxmlformats.org/officeDocument/2006/relationships/hyperlink" Target="https://visguides.org/t/advice-on-how-to-optimise-the-amount-of-information-displayed-in-tree-maps/653/3" TargetMode="External"/><Relationship Id="rId181" Type="http://schemas.openxmlformats.org/officeDocument/2006/relationships/hyperlink" Target="https://visguides.org/t/how-to-effectively-show-outliers-with-a-choropleth/668/3" TargetMode="External"/><Relationship Id="rId34" Type="http://schemas.openxmlformats.org/officeDocument/2006/relationships/hyperlink" Target="https://visguides.org/t/advice-on-how-to-optimise-the-amount-of-information-displayed-in-tree-maps/653/3" TargetMode="External"/><Relationship Id="rId180" Type="http://schemas.openxmlformats.org/officeDocument/2006/relationships/hyperlink" Target="https://visguides.org/t/comparison-of-number-of-power-plants-to-estimated-generation-in-brazil-in-2017/789/2" TargetMode="External"/><Relationship Id="rId37" Type="http://schemas.openxmlformats.org/officeDocument/2006/relationships/hyperlink" Target="https://visguides.org/t/power-plant-distribution-uk/617/2" TargetMode="External"/><Relationship Id="rId176" Type="http://schemas.openxmlformats.org/officeDocument/2006/relationships/hyperlink" Target="https://visguides.org/t/capacity-of-spanish-power-plants/753/2" TargetMode="External"/><Relationship Id="rId297" Type="http://schemas.openxmlformats.org/officeDocument/2006/relationships/hyperlink" Target="https://visguides.org/t/the-mean-capacity-of-different-type-pf-different-continent/893" TargetMode="External"/><Relationship Id="rId36" Type="http://schemas.openxmlformats.org/officeDocument/2006/relationships/hyperlink" Target="https://visguides.org/t/power-plant-distribution-uk/617/2" TargetMode="External"/><Relationship Id="rId175" Type="http://schemas.openxmlformats.org/officeDocument/2006/relationships/hyperlink" Target="https://visguides.org/t/most-popular-primary-and-secondary-fuel-types/779/2" TargetMode="External"/><Relationship Id="rId296" Type="http://schemas.openxmlformats.org/officeDocument/2006/relationships/hyperlink" Target="https://visguides.org/t/map-and-bar-visualization/841/3" TargetMode="External"/><Relationship Id="rId39" Type="http://schemas.openxmlformats.org/officeDocument/2006/relationships/hyperlink" Target="https://visguides.org/t/visualizing-more-data-in-the-treemap/380/3" TargetMode="External"/><Relationship Id="rId174" Type="http://schemas.openxmlformats.org/officeDocument/2006/relationships/hyperlink" Target="https://visguides.org/t/most-popular-primary-and-secondary-fuel-types/779/2" TargetMode="External"/><Relationship Id="rId295" Type="http://schemas.openxmlformats.org/officeDocument/2006/relationships/hyperlink" Target="https://visguides.org/t/map-and-bar-visualization/841/3" TargetMode="External"/><Relationship Id="rId38" Type="http://schemas.openxmlformats.org/officeDocument/2006/relationships/hyperlink" Target="https://visguides.org/t/visualizing-more-data-in-the-treemap/380/3" TargetMode="External"/><Relationship Id="rId173" Type="http://schemas.openxmlformats.org/officeDocument/2006/relationships/hyperlink" Target="https://visguides.org/t/trends-in-canada-primary-energy-distribution-over-selected-periods/782" TargetMode="External"/><Relationship Id="rId294" Type="http://schemas.openxmlformats.org/officeDocument/2006/relationships/hyperlink" Target="https://visguides.org/t/map-and-bar-visualization/841/3" TargetMode="External"/><Relationship Id="rId179" Type="http://schemas.openxmlformats.org/officeDocument/2006/relationships/hyperlink" Target="https://visguides.org/t/comparison-of-number-of-power-plants-to-estimated-generation-in-brazil-in-2017/789/2" TargetMode="External"/><Relationship Id="rId178" Type="http://schemas.openxmlformats.org/officeDocument/2006/relationships/hyperlink" Target="https://visguides.org/t/annual-power-generated-by-european-countries/788" TargetMode="External"/><Relationship Id="rId299" Type="http://schemas.openxmlformats.org/officeDocument/2006/relationships/hyperlink" Target="https://visguides.org/t/parameter-mapping-of-star-glyphs/755/3" TargetMode="External"/><Relationship Id="rId177" Type="http://schemas.openxmlformats.org/officeDocument/2006/relationships/hyperlink" Target="https://visguides.org/t/capacity-of-spanish-power-plants/753/2" TargetMode="External"/><Relationship Id="rId298" Type="http://schemas.openxmlformats.org/officeDocument/2006/relationships/hyperlink" Target="https://visguides.org/t/parameter-mapping-of-star-glyphs/755/3" TargetMode="External"/><Relationship Id="rId20" Type="http://schemas.openxmlformats.org/officeDocument/2006/relationships/hyperlink" Target="https://visguides.org/t/visualization-on-renewable-energy-generated-in-europe/629/3" TargetMode="External"/><Relationship Id="rId22" Type="http://schemas.openxmlformats.org/officeDocument/2006/relationships/hyperlink" Target="https://visguides.org/t/map-visualisation-of-the-percentage-of-renewable-energy-generation-in-south-america/580/3" TargetMode="External"/><Relationship Id="rId21" Type="http://schemas.openxmlformats.org/officeDocument/2006/relationships/hyperlink" Target="https://visguides.org/t/map-visualisation-of-the-percentage-of-renewable-energy-generation-in-south-america/580/3" TargetMode="External"/><Relationship Id="rId24" Type="http://schemas.openxmlformats.org/officeDocument/2006/relationships/hyperlink" Target="https://visguides.org/t/uk-fuel-generation-for-each-fuel-type-vs-the-number-of-power-plants-per-fuel-type-in-the-uk/634/2" TargetMode="External"/><Relationship Id="rId23" Type="http://schemas.openxmlformats.org/officeDocument/2006/relationships/hyperlink" Target="https://visguides.org/t/map-visualisation-of-the-percentage-of-renewable-energy-generation-in-south-america/580/3" TargetMode="External"/><Relationship Id="rId26" Type="http://schemas.openxmlformats.org/officeDocument/2006/relationships/hyperlink" Target="https://visguides.org/t/what-is-the-most-efficient-renewable-energy-source-in-comparison-to-the-number-of-plants-of-that-type/633/2" TargetMode="External"/><Relationship Id="rId25" Type="http://schemas.openxmlformats.org/officeDocument/2006/relationships/hyperlink" Target="https://visguides.org/t/uk-fuel-generation-for-each-fuel-type-vs-the-number-of-power-plants-per-fuel-type-in-the-uk/634/2" TargetMode="External"/><Relationship Id="rId28" Type="http://schemas.openxmlformats.org/officeDocument/2006/relationships/hyperlink" Target="https://visguides.org/t/what-would-the-best-way-to-display-global-power-plant-data-data-visualization-treemap-tableau/640" TargetMode="External"/><Relationship Id="rId27" Type="http://schemas.openxmlformats.org/officeDocument/2006/relationships/hyperlink" Target="https://visguides.org/t/what-is-the-most-efficient-renewable-energy-source-in-comparison-to-the-number-of-plants-of-that-type/633/2" TargetMode="External"/><Relationship Id="rId29" Type="http://schemas.openxmlformats.org/officeDocument/2006/relationships/hyperlink" Target="https://visguides.org/t/colour-choice-for-a-choropleth-map-of-power-production/626/2" TargetMode="External"/><Relationship Id="rId11" Type="http://schemas.openxmlformats.org/officeDocument/2006/relationships/hyperlink" Target="https://visguides.org/t/tree-map-fuel-types-distribution-around-the-world/600/2" TargetMode="External"/><Relationship Id="rId10" Type="http://schemas.openxmlformats.org/officeDocument/2006/relationships/hyperlink" Target="https://visguides.org/t/tree-map-fuel-types-distribution-around-the-world/600/2" TargetMode="External"/><Relationship Id="rId13" Type="http://schemas.openxmlformats.org/officeDocument/2006/relationships/hyperlink" Target="https://visguides.org/t/japan-nuclear-insecurity/606/2" TargetMode="External"/><Relationship Id="rId12" Type="http://schemas.openxmlformats.org/officeDocument/2006/relationships/hyperlink" Target="https://visguides.org/t/japan-nuclear-insecurity/606/2" TargetMode="External"/><Relationship Id="rId15" Type="http://schemas.openxmlformats.org/officeDocument/2006/relationships/hyperlink" Target="https://visguides.org/t/map-of-european-countries-with-ratio-of-sustainable-vs-unsustainable-power-plants/562/3" TargetMode="External"/><Relationship Id="rId198" Type="http://schemas.openxmlformats.org/officeDocument/2006/relationships/hyperlink" Target="https://visguides.org/t/the-most-popular-energy-in-different-countries-in-south-america/802" TargetMode="External"/><Relationship Id="rId14" Type="http://schemas.openxmlformats.org/officeDocument/2006/relationships/hyperlink" Target="https://visguides.org/t/map-of-european-countries-with-ratio-of-sustainable-vs-unsustainable-power-plants/562/3" TargetMode="External"/><Relationship Id="rId197" Type="http://schemas.openxmlformats.org/officeDocument/2006/relationships/hyperlink" Target="https://visguides.org/t/the-top-10-leading-countries-for-producing-power-since-2018/775/3" TargetMode="External"/><Relationship Id="rId17" Type="http://schemas.openxmlformats.org/officeDocument/2006/relationships/hyperlink" Target="https://visguides.org/t/the-distribution-of-power-plants-as-regards-primary-fuel-types-around-the-world/614" TargetMode="External"/><Relationship Id="rId196" Type="http://schemas.openxmlformats.org/officeDocument/2006/relationships/hyperlink" Target="https://visguides.org/t/the-top-10-leading-countries-for-producing-power-since-2018/775/3" TargetMode="External"/><Relationship Id="rId16" Type="http://schemas.openxmlformats.org/officeDocument/2006/relationships/hyperlink" Target="https://visguides.org/t/map-of-european-countries-with-ratio-of-sustainable-vs-unsustainable-power-plants/562/3" TargetMode="External"/><Relationship Id="rId195" Type="http://schemas.openxmlformats.org/officeDocument/2006/relationships/hyperlink" Target="https://visguides.org/t/the-top-10-leading-countries-for-producing-power-since-2018/775/3" TargetMode="External"/><Relationship Id="rId19" Type="http://schemas.openxmlformats.org/officeDocument/2006/relationships/hyperlink" Target="https://visguides.org/t/visualization-on-renewable-energy-generated-in-europe/629/3" TargetMode="External"/><Relationship Id="rId18" Type="http://schemas.openxmlformats.org/officeDocument/2006/relationships/hyperlink" Target="https://visguides.org/t/visualization-on-renewable-energy-generated-in-europe/629/3" TargetMode="External"/><Relationship Id="rId199" Type="http://schemas.openxmlformats.org/officeDocument/2006/relationships/hyperlink" Target="https://visguides.org/t/distribution-of-power-plants-across-western-europe/643/2" TargetMode="External"/><Relationship Id="rId84" Type="http://schemas.openxmlformats.org/officeDocument/2006/relationships/hyperlink" Target="https://visguides.org/t/scatter-plots-and-density-plot/611" TargetMode="External"/><Relationship Id="rId83" Type="http://schemas.openxmlformats.org/officeDocument/2006/relationships/hyperlink" Target="https://visguides.org/t/scatter-plots-and-density-plot/611" TargetMode="External"/><Relationship Id="rId86" Type="http://schemas.openxmlformats.org/officeDocument/2006/relationships/hyperlink" Target="https://visguides.org/t/visualisation-of-fuel-types-and-estimated-generation-in-south-america/687" TargetMode="External"/><Relationship Id="rId85" Type="http://schemas.openxmlformats.org/officeDocument/2006/relationships/hyperlink" Target="https://visguides.org/t/visualisation-of-fuel-types-and-estimated-generation-in-south-america/687" TargetMode="External"/><Relationship Id="rId88" Type="http://schemas.openxmlformats.org/officeDocument/2006/relationships/hyperlink" Target="https://visguides.org/t/renewable-vs-non-renewable-energy-in-northern-ireland/697" TargetMode="External"/><Relationship Id="rId150" Type="http://schemas.openxmlformats.org/officeDocument/2006/relationships/hyperlink" Target="https://visguides.org/t/the-distribution-of-power-plants/728/5" TargetMode="External"/><Relationship Id="rId271" Type="http://schemas.openxmlformats.org/officeDocument/2006/relationships/hyperlink" Target="https://visguides.org/t/trends-in-primary-fuel-usage-for-7-countries/854/2" TargetMode="External"/><Relationship Id="rId87" Type="http://schemas.openxmlformats.org/officeDocument/2006/relationships/hyperlink" Target="https://visguides.org/t/renewable-vs-non-renewable-energy-in-northern-ireland/697" TargetMode="External"/><Relationship Id="rId270" Type="http://schemas.openxmlformats.org/officeDocument/2006/relationships/hyperlink" Target="https://visguides.org/t/trends-in-primary-fuel-usage-for-7-countries/854/2" TargetMode="External"/><Relationship Id="rId89" Type="http://schemas.openxmlformats.org/officeDocument/2006/relationships/hyperlink" Target="https://visguides.org/t/distribution-of-power-plants-with-their-primary-fuel-and-estimated-power-generation-for-2014-in-france/695" TargetMode="External"/><Relationship Id="rId80" Type="http://schemas.openxmlformats.org/officeDocument/2006/relationships/hyperlink" Target="https://visguides.org/t/relationship-between-primary-fuel-sources-and-secondary-fuel-sources-using-radar-chart/774" TargetMode="External"/><Relationship Id="rId82" Type="http://schemas.openxmlformats.org/officeDocument/2006/relationships/hyperlink" Target="https://visguides.org/t/overview-on-global-power-plant/670" TargetMode="External"/><Relationship Id="rId81" Type="http://schemas.openxmlformats.org/officeDocument/2006/relationships/hyperlink" Target="https://visguides.org/t/relationship-between-primary-fuel-sources-and-secondary-fuel-sources-using-radar-chart/774" TargetMode="External"/><Relationship Id="rId1" Type="http://schemas.openxmlformats.org/officeDocument/2006/relationships/hyperlink" Target="https://visguides.org/t/packed-bubbles-china-primary-fuels/572/4" TargetMode="External"/><Relationship Id="rId2" Type="http://schemas.openxmlformats.org/officeDocument/2006/relationships/hyperlink" Target="https://visguides.org/t/packed-bubbles-china-primary-fuels/572/4" TargetMode="External"/><Relationship Id="rId3" Type="http://schemas.openxmlformats.org/officeDocument/2006/relationships/hyperlink" Target="https://visguides.org/t/packed-bubbles-china-primary-fuels/572/4" TargetMode="External"/><Relationship Id="rId149" Type="http://schemas.openxmlformats.org/officeDocument/2006/relationships/hyperlink" Target="https://visguides.org/t/the-distribution-of-power-plants/728/5" TargetMode="External"/><Relationship Id="rId4" Type="http://schemas.openxmlformats.org/officeDocument/2006/relationships/hyperlink" Target="https://visguides.org/t/packed-bubbles-china-primary-fuels/572/4" TargetMode="External"/><Relationship Id="rId148" Type="http://schemas.openxmlformats.org/officeDocument/2006/relationships/hyperlink" Target="https://visguides.org/t/the-distribution-of-power-plants/728/5" TargetMode="External"/><Relationship Id="rId269" Type="http://schemas.openxmlformats.org/officeDocument/2006/relationships/hyperlink" Target="https://visguides.org/t/tree-map-displaying-types-of-renewable-energy-power-plants-and-their-capacity-in-the-uk/856" TargetMode="External"/><Relationship Id="rId9" Type="http://schemas.openxmlformats.org/officeDocument/2006/relationships/hyperlink" Target="https://visguides.org/t/total-energy-productions-based-on-fuel-type/585/3" TargetMode="External"/><Relationship Id="rId143" Type="http://schemas.openxmlformats.org/officeDocument/2006/relationships/hyperlink" Target="https://visguides.org/t/us-power-plant-plot-and-statistics/742/3" TargetMode="External"/><Relationship Id="rId264" Type="http://schemas.openxmlformats.org/officeDocument/2006/relationships/hyperlink" Target="https://visguides.org/t/how-renewable-fuel-sources-in-great-britain-are-distributed-and-their-estimated-generation-gwh/845/2" TargetMode="External"/><Relationship Id="rId142" Type="http://schemas.openxmlformats.org/officeDocument/2006/relationships/hyperlink" Target="https://visguides.org/t/tree-map-for-the-amount-of-power-plants-across-the-globe/729/2" TargetMode="External"/><Relationship Id="rId263" Type="http://schemas.openxmlformats.org/officeDocument/2006/relationships/hyperlink" Target="https://visguides.org/t/renewable-vs-non-renewable-energy-in-the-uk-and-ireland-2014/835/3" TargetMode="External"/><Relationship Id="rId141" Type="http://schemas.openxmlformats.org/officeDocument/2006/relationships/hyperlink" Target="https://visguides.org/t/tree-map-for-the-amount-of-power-plants-across-the-globe/729/2" TargetMode="External"/><Relationship Id="rId262" Type="http://schemas.openxmlformats.org/officeDocument/2006/relationships/hyperlink" Target="https://visguides.org/t/renewable-vs-non-renewable-energy-in-the-uk-and-ireland-2014/835/3" TargetMode="External"/><Relationship Id="rId140" Type="http://schemas.openxmlformats.org/officeDocument/2006/relationships/hyperlink" Target="https://visguides.org/t/distribution-and-power-generation-of-power-plants-around-france/719/2" TargetMode="External"/><Relationship Id="rId261" Type="http://schemas.openxmlformats.org/officeDocument/2006/relationships/hyperlink" Target="https://visguides.org/t/renewable-vs-non-renewable-energy-in-the-uk-and-ireland-2014/835/3" TargetMode="External"/><Relationship Id="rId5" Type="http://schemas.openxmlformats.org/officeDocument/2006/relationships/hyperlink" Target="https://visguides.org/t/estimated-generation-gwh-in-wales-per-green-energy-type-power-plant/595/2" TargetMode="External"/><Relationship Id="rId147" Type="http://schemas.openxmlformats.org/officeDocument/2006/relationships/hyperlink" Target="https://visguides.org/t/the-distribution-of-power-plants/728/5" TargetMode="External"/><Relationship Id="rId268" Type="http://schemas.openxmlformats.org/officeDocument/2006/relationships/hyperlink" Target="https://visguides.org/t/mapping-primary-fuels-across-usa/852/2" TargetMode="External"/><Relationship Id="rId6" Type="http://schemas.openxmlformats.org/officeDocument/2006/relationships/hyperlink" Target="https://visguides.org/t/estimated-generation-gwh-in-wales-per-green-energy-type-power-plant/595/2" TargetMode="External"/><Relationship Id="rId146" Type="http://schemas.openxmlformats.org/officeDocument/2006/relationships/hyperlink" Target="https://visguides.org/t/the-distribution-of-power-plants/728/5" TargetMode="External"/><Relationship Id="rId267" Type="http://schemas.openxmlformats.org/officeDocument/2006/relationships/hyperlink" Target="https://visguides.org/t/mapping-primary-fuels-across-usa/852/2" TargetMode="External"/><Relationship Id="rId7" Type="http://schemas.openxmlformats.org/officeDocument/2006/relationships/hyperlink" Target="https://visguides.org/t/total-energy-productions-based-on-fuel-type/585/3" TargetMode="External"/><Relationship Id="rId145" Type="http://schemas.openxmlformats.org/officeDocument/2006/relationships/hyperlink" Target="https://visguides.org/t/us-power-plant-plot-and-statistics/742/3" TargetMode="External"/><Relationship Id="rId266" Type="http://schemas.openxmlformats.org/officeDocument/2006/relationships/hyperlink" Target="https://visguides.org/t/gantt-chart-showing-change-in-the-types-of-power-plants-being-commissioned/855" TargetMode="External"/><Relationship Id="rId8" Type="http://schemas.openxmlformats.org/officeDocument/2006/relationships/hyperlink" Target="https://visguides.org/t/total-energy-productions-based-on-fuel-type/585/3" TargetMode="External"/><Relationship Id="rId144" Type="http://schemas.openxmlformats.org/officeDocument/2006/relationships/hyperlink" Target="https://visguides.org/t/us-power-plant-plot-and-statistics/742/3" TargetMode="External"/><Relationship Id="rId265" Type="http://schemas.openxmlformats.org/officeDocument/2006/relationships/hyperlink" Target="https://visguides.org/t/how-renewable-fuel-sources-in-great-britain-are-distributed-and-their-estimated-generation-gwh/845/2" TargetMode="External"/><Relationship Id="rId73" Type="http://schemas.openxmlformats.org/officeDocument/2006/relationships/hyperlink" Target="https://visguides.org/t/area-chart-generation-capacity-over-the-years-for-each-power-fuel-type/810" TargetMode="External"/><Relationship Id="rId72" Type="http://schemas.openxmlformats.org/officeDocument/2006/relationships/hyperlink" Target="https://visguides.org/t/area-chart-generation-capacity-over-the-years-for-each-power-fuel-type/810" TargetMode="External"/><Relationship Id="rId75" Type="http://schemas.openxmlformats.org/officeDocument/2006/relationships/hyperlink" Target="https://visguides.org/t/parameter-mapping-of-star-glyphs/755" TargetMode="External"/><Relationship Id="rId74" Type="http://schemas.openxmlformats.org/officeDocument/2006/relationships/hyperlink" Target="https://visguides.org/t/parameter-mapping-of-star-glyphs/755" TargetMode="External"/><Relationship Id="rId77" Type="http://schemas.openxmlformats.org/officeDocument/2006/relationships/hyperlink" Target="https://visguides.org/t/relationship-between-primary-fuel-sources-and-secondary-fuel-sources-using-radar-chart/774" TargetMode="External"/><Relationship Id="rId260" Type="http://schemas.openxmlformats.org/officeDocument/2006/relationships/hyperlink" Target="https://visguides.org/t/wind-and-solar-fuel-distribution-across-europe/790/3" TargetMode="External"/><Relationship Id="rId76" Type="http://schemas.openxmlformats.org/officeDocument/2006/relationships/hyperlink" Target="https://visguides.org/t/parameter-mapping-of-star-glyphs/755" TargetMode="External"/><Relationship Id="rId79" Type="http://schemas.openxmlformats.org/officeDocument/2006/relationships/hyperlink" Target="https://visguides.org/t/relationship-between-primary-fuel-sources-and-secondary-fuel-sources-using-radar-chart/774" TargetMode="External"/><Relationship Id="rId78" Type="http://schemas.openxmlformats.org/officeDocument/2006/relationships/hyperlink" Target="https://visguides.org/t/relationship-between-primary-fuel-sources-and-secondary-fuel-sources-using-radar-chart/774" TargetMode="External"/><Relationship Id="rId71" Type="http://schemas.openxmlformats.org/officeDocument/2006/relationships/hyperlink" Target="https://visguides.org/t/avoiding-clutter-in-digital-maps/808" TargetMode="External"/><Relationship Id="rId70" Type="http://schemas.openxmlformats.org/officeDocument/2006/relationships/hyperlink" Target="https://visguides.org/t/avoiding-clutter-in-digital-maps/808" TargetMode="External"/><Relationship Id="rId139" Type="http://schemas.openxmlformats.org/officeDocument/2006/relationships/hyperlink" Target="https://visguides.org/t/distribution-and-power-generation-of-power-plants-around-france/719/2" TargetMode="External"/><Relationship Id="rId138" Type="http://schemas.openxmlformats.org/officeDocument/2006/relationships/hyperlink" Target="https://visguides.org/t/distribution-of-power-plants-across-the-globe/746/2" TargetMode="External"/><Relationship Id="rId259" Type="http://schemas.openxmlformats.org/officeDocument/2006/relationships/hyperlink" Target="https://visguides.org/t/wind-and-solar-fuel-distribution-across-europe/790/3" TargetMode="External"/><Relationship Id="rId137" Type="http://schemas.openxmlformats.org/officeDocument/2006/relationships/hyperlink" Target="https://visguides.org/t/distribution-of-power-plants-across-the-globe/746/2" TargetMode="External"/><Relationship Id="rId258" Type="http://schemas.openxmlformats.org/officeDocument/2006/relationships/hyperlink" Target="https://visguides.org/t/wind-and-solar-fuel-distribution-across-europe/790/3" TargetMode="External"/><Relationship Id="rId132" Type="http://schemas.openxmlformats.org/officeDocument/2006/relationships/hyperlink" Target="https://visguides.org/t/electricity-generated-from-each-fuel-source/582/3" TargetMode="External"/><Relationship Id="rId253" Type="http://schemas.openxmlformats.org/officeDocument/2006/relationships/hyperlink" Target="https://visguides.org/t/relationship-between-primary-fuel-sources-and-secondary-fuel-sources-using-radar-chart/774/5" TargetMode="External"/><Relationship Id="rId131" Type="http://schemas.openxmlformats.org/officeDocument/2006/relationships/hyperlink" Target="https://visguides.org/t/electricity-generated-from-each-fuel-source/582/3" TargetMode="External"/><Relationship Id="rId252" Type="http://schemas.openxmlformats.org/officeDocument/2006/relationships/hyperlink" Target="https://visguides.org/t/relationship-between-primary-fuel-sources-and-secondary-fuel-sources-using-radar-chart/774/5" TargetMode="External"/><Relationship Id="rId130" Type="http://schemas.openxmlformats.org/officeDocument/2006/relationships/hyperlink" Target="https://visguides.org/t/electricity-generated-from-each-fuel-source/582/3" TargetMode="External"/><Relationship Id="rId251" Type="http://schemas.openxmlformats.org/officeDocument/2006/relationships/hyperlink" Target="https://visguides.org/t/relationship-between-primary-fuel-sources-and-secondary-fuel-sources-using-radar-chart/774/5" TargetMode="External"/><Relationship Id="rId250" Type="http://schemas.openxmlformats.org/officeDocument/2006/relationships/hyperlink" Target="https://visguides.org/t/relationship-between-primary-fuel-sources-and-secondary-fuel-sources-using-radar-chart/774/5" TargetMode="External"/><Relationship Id="rId136" Type="http://schemas.openxmlformats.org/officeDocument/2006/relationships/hyperlink" Target="https://visguides.org/t/power-generation-in-china/708/4" TargetMode="External"/><Relationship Id="rId257" Type="http://schemas.openxmlformats.org/officeDocument/2006/relationships/hyperlink" Target="https://visguides.org/t/does-this-visualisation-make-sense/780/2" TargetMode="External"/><Relationship Id="rId135" Type="http://schemas.openxmlformats.org/officeDocument/2006/relationships/hyperlink" Target="https://visguides.org/t/power-generation-in-china/708/4" TargetMode="External"/><Relationship Id="rId256" Type="http://schemas.openxmlformats.org/officeDocument/2006/relationships/hyperlink" Target="https://visguides.org/t/does-this-visualisation-make-sense/780/2" TargetMode="External"/><Relationship Id="rId134" Type="http://schemas.openxmlformats.org/officeDocument/2006/relationships/hyperlink" Target="https://visguides.org/t/power-generation-in-china/708/4" TargetMode="External"/><Relationship Id="rId255" Type="http://schemas.openxmlformats.org/officeDocument/2006/relationships/hyperlink" Target="https://visguides.org/u/swanseastudent" TargetMode="External"/><Relationship Id="rId133" Type="http://schemas.openxmlformats.org/officeDocument/2006/relationships/hyperlink" Target="https://visguides.org/t/power-generation-in-china/708/4" TargetMode="External"/><Relationship Id="rId254" Type="http://schemas.openxmlformats.org/officeDocument/2006/relationships/hyperlink" Target="https://visguides.org/t/relationship-between-primary-fuel-sources-and-secondary-fuel-sources-using-radar-chart/774/5" TargetMode="External"/><Relationship Id="rId62" Type="http://schemas.openxmlformats.org/officeDocument/2006/relationships/hyperlink" Target="https://visguides.org/t/the-primary-fuel-type-distribution-in-2017/798/2" TargetMode="External"/><Relationship Id="rId61" Type="http://schemas.openxmlformats.org/officeDocument/2006/relationships/hyperlink" Target="https://visguides.org/t/the-primary-fuel-type-distribution-in-2017/798/2" TargetMode="External"/><Relationship Id="rId64" Type="http://schemas.openxmlformats.org/officeDocument/2006/relationships/hyperlink" Target="https://visguides.org/t/countries-with-lowest-power-generation/751" TargetMode="External"/><Relationship Id="rId63" Type="http://schemas.openxmlformats.org/officeDocument/2006/relationships/hyperlink" Target="https://visguides.org/t/the-primary-fuel-type-distribution-in-2017/798/2" TargetMode="External"/><Relationship Id="rId66" Type="http://schemas.openxmlformats.org/officeDocument/2006/relationships/hyperlink" Target="https://visguides.org/t/countries-with-lowest-power-generation/751" TargetMode="External"/><Relationship Id="rId172" Type="http://schemas.openxmlformats.org/officeDocument/2006/relationships/hyperlink" Target="https://visguides.org/t/packed-bubbles-visualisation/609/3" TargetMode="External"/><Relationship Id="rId293" Type="http://schemas.openxmlformats.org/officeDocument/2006/relationships/hyperlink" Target="https://visguides.org/t/map-visualization-of-global-power-plants/859/3" TargetMode="External"/><Relationship Id="rId65" Type="http://schemas.openxmlformats.org/officeDocument/2006/relationships/hyperlink" Target="https://visguides.org/t/countries-with-lowest-power-generation/751" TargetMode="External"/><Relationship Id="rId171" Type="http://schemas.openxmlformats.org/officeDocument/2006/relationships/hyperlink" Target="https://visguides.org/t/packed-bubbles-visualisation/609/3" TargetMode="External"/><Relationship Id="rId292" Type="http://schemas.openxmlformats.org/officeDocument/2006/relationships/hyperlink" Target="https://visguides.org/t/map-visualization-of-global-power-plants/859/3" TargetMode="External"/><Relationship Id="rId68" Type="http://schemas.openxmlformats.org/officeDocument/2006/relationships/hyperlink" Target="https://visguides.org/t/distribution-of-power-plants-across-western-europe/643" TargetMode="External"/><Relationship Id="rId170" Type="http://schemas.openxmlformats.org/officeDocument/2006/relationships/hyperlink" Target="https://visguides.org/t/packed-bubbles-visualisation/609/3" TargetMode="External"/><Relationship Id="rId291" Type="http://schemas.openxmlformats.org/officeDocument/2006/relationships/hyperlink" Target="https://visguides.org/t/map-visualization-of-global-power-plants/859/3" TargetMode="External"/><Relationship Id="rId67" Type="http://schemas.openxmlformats.org/officeDocument/2006/relationships/hyperlink" Target="https://visguides.org/t/countries-with-lowest-power-generation/751" TargetMode="External"/><Relationship Id="rId290" Type="http://schemas.openxmlformats.org/officeDocument/2006/relationships/hyperlink" Target="https://visguides.org/t/the-30-largest-energy-producing-countries/888" TargetMode="External"/><Relationship Id="rId60" Type="http://schemas.openxmlformats.org/officeDocument/2006/relationships/hyperlink" Target="https://visguides.org/t/the-primary-fuel-type-distribution-in-2017/798/2" TargetMode="External"/><Relationship Id="rId165" Type="http://schemas.openxmlformats.org/officeDocument/2006/relationships/hyperlink" Target="https://visguides.org/t/main-energy-sources-of-the-republic-of-ireland/758/2" TargetMode="External"/><Relationship Id="rId286" Type="http://schemas.openxmlformats.org/officeDocument/2006/relationships/hyperlink" Target="https://visguides.org/t/small-multiples-binned-scatter-plot-tooltip-advice/820/3" TargetMode="External"/><Relationship Id="rId69" Type="http://schemas.openxmlformats.org/officeDocument/2006/relationships/hyperlink" Target="https://visguides.org/t/distribution-of-power-plants-across-western-europe/643" TargetMode="External"/><Relationship Id="rId164" Type="http://schemas.openxmlformats.org/officeDocument/2006/relationships/hyperlink" Target="https://visguides.org/t/the-main-power-plant-in-thailand/764" TargetMode="External"/><Relationship Id="rId285" Type="http://schemas.openxmlformats.org/officeDocument/2006/relationships/hyperlink" Target="https://visguides.org/t/small-multiples-binned-scatter-plot-tooltip-advice/820/3" TargetMode="External"/><Relationship Id="rId163" Type="http://schemas.openxmlformats.org/officeDocument/2006/relationships/hyperlink" Target="https://visguides.org/t/breakdown-of-worldwide-power-capacities-mw-by-primary-fuel-source/693/2" TargetMode="External"/><Relationship Id="rId284" Type="http://schemas.openxmlformats.org/officeDocument/2006/relationships/hyperlink" Target="https://visguides.org/t/small-multiples-binned-scatter-plot-tooltip-advice/820/3" TargetMode="External"/><Relationship Id="rId162" Type="http://schemas.openxmlformats.org/officeDocument/2006/relationships/hyperlink" Target="https://visguides.org/t/breakdown-of-worldwide-power-capacities-mw-by-primary-fuel-source/693/2" TargetMode="External"/><Relationship Id="rId283" Type="http://schemas.openxmlformats.org/officeDocument/2006/relationships/hyperlink" Target="https://visguides.org/t/each-countries-usage-of-fuel-types-what-colours-fit/879" TargetMode="External"/><Relationship Id="rId169" Type="http://schemas.openxmlformats.org/officeDocument/2006/relationships/hyperlink" Target="https://visguides.org/t/generating-capacity-of-chinas-power-plants-and-energy-of-each-type/773" TargetMode="External"/><Relationship Id="rId168" Type="http://schemas.openxmlformats.org/officeDocument/2006/relationships/hyperlink" Target="https://visguides.org/t/which-fuel-sources-power-the-world/631/2" TargetMode="External"/><Relationship Id="rId289" Type="http://schemas.openxmlformats.org/officeDocument/2006/relationships/hyperlink" Target="https://visguides.org/t/depedence-on-non-renewable-energy-of-the-world/885" TargetMode="External"/><Relationship Id="rId167" Type="http://schemas.openxmlformats.org/officeDocument/2006/relationships/hyperlink" Target="https://visguides.org/t/which-fuel-sources-power-the-world/631/2" TargetMode="External"/><Relationship Id="rId288" Type="http://schemas.openxmlformats.org/officeDocument/2006/relationships/hyperlink" Target="https://visguides.org/t/stacking-information-on-butterflies/877/2" TargetMode="External"/><Relationship Id="rId166" Type="http://schemas.openxmlformats.org/officeDocument/2006/relationships/hyperlink" Target="https://visguides.org/t/main-energy-sources-of-the-republic-of-ireland/758/2" TargetMode="External"/><Relationship Id="rId287" Type="http://schemas.openxmlformats.org/officeDocument/2006/relationships/hyperlink" Target="https://visguides.org/t/stacking-information-on-butterflies/877/2" TargetMode="External"/><Relationship Id="rId51" Type="http://schemas.openxmlformats.org/officeDocument/2006/relationships/hyperlink" Target="https://visguides.org/t/power-plant-distribution-in-china/667/2" TargetMode="External"/><Relationship Id="rId50" Type="http://schemas.openxmlformats.org/officeDocument/2006/relationships/hyperlink" Target="https://visguides.org/t/power-plant-distribution-in-china/667/2" TargetMode="External"/><Relationship Id="rId53" Type="http://schemas.openxmlformats.org/officeDocument/2006/relationships/hyperlink" Target="https://visguides.org/t/scatter-plots-and-density-plot/611/2" TargetMode="External"/><Relationship Id="rId52" Type="http://schemas.openxmlformats.org/officeDocument/2006/relationships/hyperlink" Target="https://visguides.org/t/overview-on-global-power-plant/670" TargetMode="External"/><Relationship Id="rId55" Type="http://schemas.openxmlformats.org/officeDocument/2006/relationships/hyperlink" Target="https://visguides.org/t/visualisation-of-fuel-types-and-estimated-generation-in-south-america/687/2" TargetMode="External"/><Relationship Id="rId161" Type="http://schemas.openxmlformats.org/officeDocument/2006/relationships/hyperlink" Target="https://visguides.org/t/sankey-diagram-continent-energy-capacity/593/4" TargetMode="External"/><Relationship Id="rId282" Type="http://schemas.openxmlformats.org/officeDocument/2006/relationships/hyperlink" Target="https://visguides.org/t/trends-in-the-number-and-distribution-of-power-plants-in-china-1980-2018/874/2" TargetMode="External"/><Relationship Id="rId54" Type="http://schemas.openxmlformats.org/officeDocument/2006/relationships/hyperlink" Target="https://visguides.org/t/scatter-plots-and-density-plot/611/2" TargetMode="External"/><Relationship Id="rId160" Type="http://schemas.openxmlformats.org/officeDocument/2006/relationships/hyperlink" Target="https://visguides.org/t/sankey-diagram-continent-energy-capacity/593/4" TargetMode="External"/><Relationship Id="rId281" Type="http://schemas.openxmlformats.org/officeDocument/2006/relationships/hyperlink" Target="https://visguides.org/t/trends-in-the-number-and-distribution-of-power-plants-in-china-1980-2018/874/2" TargetMode="External"/><Relationship Id="rId57" Type="http://schemas.openxmlformats.org/officeDocument/2006/relationships/hyperlink" Target="https://visguides.org/t/renewable-energy-sources-in-wales/659/2" TargetMode="External"/><Relationship Id="rId280" Type="http://schemas.openxmlformats.org/officeDocument/2006/relationships/hyperlink" Target="https://visguides.org/t/packed-bubbles-visualisation-of-power-plant-generating-capacity-by-country/682/3" TargetMode="External"/><Relationship Id="rId56" Type="http://schemas.openxmlformats.org/officeDocument/2006/relationships/hyperlink" Target="https://visguides.org/t/visualisation-of-fuel-types-and-estimated-generation-in-south-america/687/2" TargetMode="External"/><Relationship Id="rId159" Type="http://schemas.openxmlformats.org/officeDocument/2006/relationships/hyperlink" Target="https://visguides.org/t/sankey-diagram-continent-energy-capacity/593/4" TargetMode="External"/><Relationship Id="rId59" Type="http://schemas.openxmlformats.org/officeDocument/2006/relationships/hyperlink" Target="https://visguides.org/t/power-generation-from-coal-by-country/692/2" TargetMode="External"/><Relationship Id="rId154" Type="http://schemas.openxmlformats.org/officeDocument/2006/relationships/hyperlink" Target="https://visguides.org/t/tree-map-of-primary-fuel-capacity/598/3" TargetMode="External"/><Relationship Id="rId275" Type="http://schemas.openxmlformats.org/officeDocument/2006/relationships/hyperlink" Target="https://visguides.org/t/the-capacity-of-different-countries-to-produce-energy-from-wind/864" TargetMode="External"/><Relationship Id="rId58" Type="http://schemas.openxmlformats.org/officeDocument/2006/relationships/hyperlink" Target="https://visguides.org/t/power-generation-from-coal-by-country/692/2" TargetMode="External"/><Relationship Id="rId153" Type="http://schemas.openxmlformats.org/officeDocument/2006/relationships/hyperlink" Target="https://visguides.org/t/tree-map-of-primary-fuel-capacity/598/3" TargetMode="External"/><Relationship Id="rId274" Type="http://schemas.openxmlformats.org/officeDocument/2006/relationships/hyperlink" Target="https://visguides.org/t/symbol-maps-to-visualise-countries-geolocation-sources/863" TargetMode="External"/><Relationship Id="rId152" Type="http://schemas.openxmlformats.org/officeDocument/2006/relationships/hyperlink" Target="https://visguides.org/t/relationship-between-number-of-power-plants-and-electricity-generation/651/2" TargetMode="External"/><Relationship Id="rId273" Type="http://schemas.openxmlformats.org/officeDocument/2006/relationships/hyperlink" Target="https://visguides.org/t/scatter-plot-comparing-power-output-of-plants-to-time/849/2" TargetMode="External"/><Relationship Id="rId151" Type="http://schemas.openxmlformats.org/officeDocument/2006/relationships/hyperlink" Target="https://visguides.org/t/relationship-between-number-of-power-plants-and-electricity-generation/651/2" TargetMode="External"/><Relationship Id="rId272" Type="http://schemas.openxmlformats.org/officeDocument/2006/relationships/hyperlink" Target="https://visguides.org/t/scatter-plot-comparing-power-output-of-plants-to-time/849/2" TargetMode="External"/><Relationship Id="rId158" Type="http://schemas.openxmlformats.org/officeDocument/2006/relationships/hyperlink" Target="https://visguides.org/t/sankey-diagram-continent-energy-capacity/593/4" TargetMode="External"/><Relationship Id="rId279" Type="http://schemas.openxmlformats.org/officeDocument/2006/relationships/hyperlink" Target="https://visguides.org/t/packed-bubbles-visualisation-of-power-plant-generating-capacity-by-country/682/3" TargetMode="External"/><Relationship Id="rId157" Type="http://schemas.openxmlformats.org/officeDocument/2006/relationships/hyperlink" Target="https://visguides.org/t/most-popular-primary-fuel-per-country-around-the-world/726/2" TargetMode="External"/><Relationship Id="rId278" Type="http://schemas.openxmlformats.org/officeDocument/2006/relationships/hyperlink" Target="https://visguides.org/t/packed-bubbles-visualisation-of-power-plant-generating-capacity-by-country/682/3" TargetMode="External"/><Relationship Id="rId156" Type="http://schemas.openxmlformats.org/officeDocument/2006/relationships/hyperlink" Target="https://visguides.org/t/most-popular-primary-fuel-per-country-around-the-world/726/2" TargetMode="External"/><Relationship Id="rId277" Type="http://schemas.openxmlformats.org/officeDocument/2006/relationships/hyperlink" Target="https://visguides.org/t/interactive-chart-with-cross-highlighting/872" TargetMode="External"/><Relationship Id="rId155" Type="http://schemas.openxmlformats.org/officeDocument/2006/relationships/hyperlink" Target="https://visguides.org/t/tree-map-of-primary-fuel-capacity/598/3" TargetMode="External"/><Relationship Id="rId276" Type="http://schemas.openxmlformats.org/officeDocument/2006/relationships/hyperlink" Target="https://visguides.org/t/prolifiration-of-power-generation-energy-sources-globally/871" TargetMode="External"/><Relationship Id="rId107" Type="http://schemas.openxmlformats.org/officeDocument/2006/relationships/hyperlink" Target="https://visguides.org/t/visualization-showing-all-the-renewable-source-powerplants-in-india/709/2" TargetMode="External"/><Relationship Id="rId228" Type="http://schemas.openxmlformats.org/officeDocument/2006/relationships/hyperlink" Target="https://visguides.org/t/the-main-generation-energy-and-power-plant-distribution-in-britain-in-different-periods/825/2" TargetMode="External"/><Relationship Id="rId106" Type="http://schemas.openxmlformats.org/officeDocument/2006/relationships/hyperlink" Target="https://visguides.org/t/packed-bubbles-visualization-of-global-power-production-per-country/680/2" TargetMode="External"/><Relationship Id="rId227" Type="http://schemas.openxmlformats.org/officeDocument/2006/relationships/hyperlink" Target="https://visguides.org/t/generated-power-for-different-fuel-in-each-continent/717/8" TargetMode="External"/><Relationship Id="rId105" Type="http://schemas.openxmlformats.org/officeDocument/2006/relationships/hyperlink" Target="https://visguides.org/t/packed-bubbles-visualization-of-global-power-production-per-country/680/2" TargetMode="External"/><Relationship Id="rId226" Type="http://schemas.openxmlformats.org/officeDocument/2006/relationships/hyperlink" Target="https://visguides.org/t/generated-power-for-different-fuel-in-each-continent/717/8" TargetMode="External"/><Relationship Id="rId104" Type="http://schemas.openxmlformats.org/officeDocument/2006/relationships/hyperlink" Target="https://visguides.org/t/is-my-plot-easy-to-understand-what-it-is-showing/675" TargetMode="External"/><Relationship Id="rId225" Type="http://schemas.openxmlformats.org/officeDocument/2006/relationships/hyperlink" Target="https://visguides.org/t/generated-power-for-different-fuel-in-each-continent/717/8" TargetMode="External"/><Relationship Id="rId109" Type="http://schemas.openxmlformats.org/officeDocument/2006/relationships/hyperlink" Target="https://visguides.org/t/multi-country-power-plant-companies/704/3" TargetMode="External"/><Relationship Id="rId108" Type="http://schemas.openxmlformats.org/officeDocument/2006/relationships/hyperlink" Target="https://visguides.org/t/visualization-showing-all-the-renewable-source-powerplants-in-india/709/2" TargetMode="External"/><Relationship Id="rId229" Type="http://schemas.openxmlformats.org/officeDocument/2006/relationships/hyperlink" Target="https://visguides.org/t/the-main-generation-energy-and-power-plant-distribution-in-britain-in-different-periods/825/2" TargetMode="External"/><Relationship Id="rId220" Type="http://schemas.openxmlformats.org/officeDocument/2006/relationships/hyperlink" Target="https://visguides.org/t/generated-power-for-different-fuel-in-each-continent/717/8" TargetMode="External"/><Relationship Id="rId103" Type="http://schemas.openxmlformats.org/officeDocument/2006/relationships/hyperlink" Target="https://visguides.org/t/is-my-plot-easy-to-understand-what-it-is-showing/675" TargetMode="External"/><Relationship Id="rId224" Type="http://schemas.openxmlformats.org/officeDocument/2006/relationships/hyperlink" Target="https://visguides.org/t/generated-power-for-different-fuel-in-each-continent/717/8" TargetMode="External"/><Relationship Id="rId102" Type="http://schemas.openxmlformats.org/officeDocument/2006/relationships/hyperlink" Target="https://visguides.org/t/is-my-plot-easy-to-understand-what-it-is-showing/675" TargetMode="External"/><Relationship Id="rId223" Type="http://schemas.openxmlformats.org/officeDocument/2006/relationships/hyperlink" Target="https://visguides.org/t/generated-power-for-different-fuel-in-each-continent/717/8" TargetMode="External"/><Relationship Id="rId101" Type="http://schemas.openxmlformats.org/officeDocument/2006/relationships/hyperlink" Target="https://visguides.org/t/is-my-plot-easy-to-understand-what-it-is-showing/675" TargetMode="External"/><Relationship Id="rId222" Type="http://schemas.openxmlformats.org/officeDocument/2006/relationships/hyperlink" Target="https://visguides.org/t/generated-power-for-different-fuel-in-each-continent/717/8" TargetMode="External"/><Relationship Id="rId100" Type="http://schemas.openxmlformats.org/officeDocument/2006/relationships/hyperlink" Target="https://visguides.org/t/renewable-energy-generation-and-capacity-of-the-years-2013-2017/689/2" TargetMode="External"/><Relationship Id="rId221" Type="http://schemas.openxmlformats.org/officeDocument/2006/relationships/hyperlink" Target="https://visguides.org/t/generated-power-for-different-fuel-in-each-continent/717/8" TargetMode="External"/><Relationship Id="rId217" Type="http://schemas.openxmlformats.org/officeDocument/2006/relationships/hyperlink" Target="https://visguides.org/t/countries-with-lowest-power-generation/751/4" TargetMode="External"/><Relationship Id="rId216" Type="http://schemas.openxmlformats.org/officeDocument/2006/relationships/hyperlink" Target="https://visguides.org/t/countries-with-lowest-power-generation/751/4" TargetMode="External"/><Relationship Id="rId215" Type="http://schemas.openxmlformats.org/officeDocument/2006/relationships/hyperlink" Target="https://visguides.org/t/low-emission-energy-sources-growth/743/2" TargetMode="External"/><Relationship Id="rId214" Type="http://schemas.openxmlformats.org/officeDocument/2006/relationships/hyperlink" Target="https://visguides.org/t/low-emission-energy-sources-growth/743/2" TargetMode="External"/><Relationship Id="rId219" Type="http://schemas.openxmlformats.org/officeDocument/2006/relationships/hyperlink" Target="https://visguides.org/t/countries-with-lowest-power-generation/751/4" TargetMode="External"/><Relationship Id="rId218" Type="http://schemas.openxmlformats.org/officeDocument/2006/relationships/hyperlink" Target="https://visguides.org/t/countries-with-lowest-power-generation/751/4" TargetMode="External"/><Relationship Id="rId330" Type="http://schemas.openxmlformats.org/officeDocument/2006/relationships/hyperlink" Target="https://visguides.org/t/is-my-visualisation-clear-enough/916/3" TargetMode="External"/><Relationship Id="rId213" Type="http://schemas.openxmlformats.org/officeDocument/2006/relationships/hyperlink" Target="https://visguides.org/t/visualizing-global-power-plant-data/821" TargetMode="External"/><Relationship Id="rId212" Type="http://schemas.openxmlformats.org/officeDocument/2006/relationships/hyperlink" Target="https://visguides.org/t/global-total-estimated-power-generation-by-country/795/2" TargetMode="External"/><Relationship Id="rId333" Type="http://schemas.openxmlformats.org/officeDocument/2006/relationships/drawing" Target="../drawings/drawing2.xml"/><Relationship Id="rId211" Type="http://schemas.openxmlformats.org/officeDocument/2006/relationships/hyperlink" Target="https://visguides.org/t/global-total-estimated-power-generation-by-country/795/2" TargetMode="External"/><Relationship Id="rId332" Type="http://schemas.openxmlformats.org/officeDocument/2006/relationships/hyperlink" Target="https://visguides.org/t/is-my-visualisation-clear-enough/916/3" TargetMode="External"/><Relationship Id="rId210" Type="http://schemas.openxmlformats.org/officeDocument/2006/relationships/hyperlink" Target="https://visguides.org/t/fuel-types-used-in-different-countries-around-the-world/787/2" TargetMode="External"/><Relationship Id="rId331" Type="http://schemas.openxmlformats.org/officeDocument/2006/relationships/hyperlink" Target="https://visguides.org/t/is-my-visualisation-clear-enough/916/3" TargetMode="External"/><Relationship Id="rId129" Type="http://schemas.openxmlformats.org/officeDocument/2006/relationships/hyperlink" Target="https://visguides.org/t/number-of-power-plants-in-europe-countries/604/2" TargetMode="External"/><Relationship Id="rId128" Type="http://schemas.openxmlformats.org/officeDocument/2006/relationships/hyperlink" Target="https://visguides.org/t/number-of-power-plants-in-europe-countries/604/2" TargetMode="External"/><Relationship Id="rId249" Type="http://schemas.openxmlformats.org/officeDocument/2006/relationships/hyperlink" Target="https://visguides.org/t/russian-energy-production-by-fuel-type/836" TargetMode="External"/><Relationship Id="rId127" Type="http://schemas.openxmlformats.org/officeDocument/2006/relationships/hyperlink" Target="https://visguides.org/t/number-of-power-plants-in-middle-eastern-countries/625/4" TargetMode="External"/><Relationship Id="rId248" Type="http://schemas.openxmlformats.org/officeDocument/2006/relationships/hyperlink" Target="https://visguides.org/t/choosing-the-colour-scheme-of-a-choropleth-displaying-the-oldest-power-plant-in-each-country/800/4" TargetMode="External"/><Relationship Id="rId126" Type="http://schemas.openxmlformats.org/officeDocument/2006/relationships/hyperlink" Target="https://visguides.org/t/number-of-power-plants-in-middle-eastern-countries/625/4" TargetMode="External"/><Relationship Id="rId247" Type="http://schemas.openxmlformats.org/officeDocument/2006/relationships/hyperlink" Target="https://visguides.org/t/choosing-the-colour-scheme-of-a-choropleth-displaying-the-oldest-power-plant-in-each-country/800/4" TargetMode="External"/><Relationship Id="rId121" Type="http://schemas.openxmlformats.org/officeDocument/2006/relationships/hyperlink" Target="https://visguides.org/t/2013-2017-estimated-primary-fuel-generation-gwh-comparison/698/3" TargetMode="External"/><Relationship Id="rId242" Type="http://schemas.openxmlformats.org/officeDocument/2006/relationships/hyperlink" Target="https://visguides.org/t/capacity-mw-of-european-countries-and-renewable-proportions/731/3" TargetMode="External"/><Relationship Id="rId120" Type="http://schemas.openxmlformats.org/officeDocument/2006/relationships/hyperlink" Target="https://visguides.org/t/does-this-power-plant-visualisation-convey-too-much-information/594/3" TargetMode="External"/><Relationship Id="rId241" Type="http://schemas.openxmlformats.org/officeDocument/2006/relationships/hyperlink" Target="https://visguides.org/t/estimated-power-generated-per-country/830/2" TargetMode="External"/><Relationship Id="rId240" Type="http://schemas.openxmlformats.org/officeDocument/2006/relationships/hyperlink" Target="https://visguides.org/t/estimated-power-generated-per-country/830/2" TargetMode="External"/><Relationship Id="rId125" Type="http://schemas.openxmlformats.org/officeDocument/2006/relationships/hyperlink" Target="https://visguides.org/t/number-of-power-plants-in-middle-eastern-countries/625/4" TargetMode="External"/><Relationship Id="rId246" Type="http://schemas.openxmlformats.org/officeDocument/2006/relationships/hyperlink" Target="https://visguides.org/t/choosing-the-colour-scheme-of-a-choropleth-displaying-the-oldest-power-plant-in-each-country/800/4" TargetMode="External"/><Relationship Id="rId124" Type="http://schemas.openxmlformats.org/officeDocument/2006/relationships/hyperlink" Target="https://visguides.org/t/number-of-power-plants-in-middle-eastern-countries/625/4" TargetMode="External"/><Relationship Id="rId245" Type="http://schemas.openxmlformats.org/officeDocument/2006/relationships/hyperlink" Target="https://visguides.org/t/choosing-the-colour-scheme-of-a-choropleth-displaying-the-oldest-power-plant-in-each-country/800/4" TargetMode="External"/><Relationship Id="rId123" Type="http://schemas.openxmlformats.org/officeDocument/2006/relationships/hyperlink" Target="https://visguides.org/t/2013-2017-estimated-primary-fuel-generation-gwh-comparison/698/3" TargetMode="External"/><Relationship Id="rId244" Type="http://schemas.openxmlformats.org/officeDocument/2006/relationships/hyperlink" Target="https://visguides.org/t/capacity-mw-of-european-countries-and-renewable-proportions/731/3" TargetMode="External"/><Relationship Id="rId122" Type="http://schemas.openxmlformats.org/officeDocument/2006/relationships/hyperlink" Target="https://visguides.org/t/2013-2017-estimated-primary-fuel-generation-gwh-comparison/698/3" TargetMode="External"/><Relationship Id="rId243" Type="http://schemas.openxmlformats.org/officeDocument/2006/relationships/hyperlink" Target="https://visguides.org/t/capacity-mw-of-european-countries-and-renewable-proportions/731/3" TargetMode="External"/><Relationship Id="rId95" Type="http://schemas.openxmlformats.org/officeDocument/2006/relationships/hyperlink" Target="https://visguides.org/t/packed-bubbles-chart-shows-the-average-gwh-2014-for-countries/608" TargetMode="External"/><Relationship Id="rId94" Type="http://schemas.openxmlformats.org/officeDocument/2006/relationships/hyperlink" Target="https://visguides.org/t/packed-bubbles-chart-shows-the-average-gwh-2014-for-countries/608" TargetMode="External"/><Relationship Id="rId97" Type="http://schemas.openxmlformats.org/officeDocument/2006/relationships/hyperlink" Target="https://visguides.org/t/countries-by-their-most-numerous-fuel-type/584/2" TargetMode="External"/><Relationship Id="rId96" Type="http://schemas.openxmlformats.org/officeDocument/2006/relationships/hyperlink" Target="https://visguides.org/t/packed-bubbles-chart-shows-the-average-gwh-2014-for-countries/608" TargetMode="External"/><Relationship Id="rId99" Type="http://schemas.openxmlformats.org/officeDocument/2006/relationships/hyperlink" Target="https://visguides.org/t/renewable-energy-generation-and-capacity-of-the-years-2013-2017/689/2" TargetMode="External"/><Relationship Id="rId98" Type="http://schemas.openxmlformats.org/officeDocument/2006/relationships/hyperlink" Target="https://visguides.org/t/countries-by-their-most-numerous-fuel-type/584/2" TargetMode="External"/><Relationship Id="rId91" Type="http://schemas.openxmlformats.org/officeDocument/2006/relationships/hyperlink" Target="https://visguides.org/t/distribution-of-power-plants-with-their-primary-fuel-and-estimated-power-generation-for-2014-in-france/695" TargetMode="External"/><Relationship Id="rId90" Type="http://schemas.openxmlformats.org/officeDocument/2006/relationships/hyperlink" Target="https://visguides.org/t/distribution-of-power-plants-with-their-primary-fuel-and-estimated-power-generation-for-2014-in-france/695" TargetMode="External"/><Relationship Id="rId93" Type="http://schemas.openxmlformats.org/officeDocument/2006/relationships/hyperlink" Target="https://visguides.org/t/packed-bubbles-chart-shows-the-average-gwh-2014-for-countries/608" TargetMode="External"/><Relationship Id="rId92" Type="http://schemas.openxmlformats.org/officeDocument/2006/relationships/hyperlink" Target="https://visguides.org/t/packed-bubbles-chart-shows-the-average-gwh-2014-for-countries/608" TargetMode="External"/><Relationship Id="rId118" Type="http://schemas.openxmlformats.org/officeDocument/2006/relationships/hyperlink" Target="https://visguides.org/t/does-this-power-plant-visualisation-convey-too-much-information/594/3" TargetMode="External"/><Relationship Id="rId239" Type="http://schemas.openxmlformats.org/officeDocument/2006/relationships/hyperlink" Target="https://visguides.org/t/gantt-chart-visualisation-of-power-plants-and-the-fuel-source-used/676/3" TargetMode="External"/><Relationship Id="rId117" Type="http://schemas.openxmlformats.org/officeDocument/2006/relationships/hyperlink" Target="https://visguides.org/t/encoding-attributes-to-both-hue-and-saturation/621/2" TargetMode="External"/><Relationship Id="rId238" Type="http://schemas.openxmlformats.org/officeDocument/2006/relationships/hyperlink" Target="https://visguides.org/t/gantt-chart-visualisation-of-power-plants-and-the-fuel-source-used/676/3" TargetMode="External"/><Relationship Id="rId116" Type="http://schemas.openxmlformats.org/officeDocument/2006/relationships/hyperlink" Target="https://visguides.org/t/encoding-attributes-to-both-hue-and-saturation/621/2" TargetMode="External"/><Relationship Id="rId237" Type="http://schemas.openxmlformats.org/officeDocument/2006/relationships/hyperlink" Target="https://visguides.org/t/gantt-chart-visualisation-of-power-plants-and-the-fuel-source-used/676/3" TargetMode="External"/><Relationship Id="rId115" Type="http://schemas.openxmlformats.org/officeDocument/2006/relationships/hyperlink" Target="https://visguides.org/t/bullet-graph-to-show-the-use-of-unrenewable-energy-before-and-after-the-paris-agreement/725" TargetMode="External"/><Relationship Id="rId236" Type="http://schemas.openxmlformats.org/officeDocument/2006/relationships/hyperlink" Target="https://visguides.org/t/fuel-distributions-in-russia/769/2" TargetMode="External"/><Relationship Id="rId119" Type="http://schemas.openxmlformats.org/officeDocument/2006/relationships/hyperlink" Target="https://visguides.org/t/does-this-power-plant-visualisation-convey-too-much-information/594/3" TargetMode="External"/><Relationship Id="rId110" Type="http://schemas.openxmlformats.org/officeDocument/2006/relationships/hyperlink" Target="https://visguides.org/t/multi-country-power-plant-companies/704/3" TargetMode="External"/><Relationship Id="rId231" Type="http://schemas.openxmlformats.org/officeDocument/2006/relationships/hyperlink" Target="https://visguides.org/t/digital-map-question-about-country-pollution/826/2" TargetMode="External"/><Relationship Id="rId230" Type="http://schemas.openxmlformats.org/officeDocument/2006/relationships/hyperlink" Target="https://visguides.org/t/digital-map-question-about-country-pollution/826/2" TargetMode="External"/><Relationship Id="rId114" Type="http://schemas.openxmlformats.org/officeDocument/2006/relationships/hyperlink" Target="https://visguides.org/t/treemap-displaying-numbers-of-renewable-and-non-renewable-power-plants/715" TargetMode="External"/><Relationship Id="rId235" Type="http://schemas.openxmlformats.org/officeDocument/2006/relationships/hyperlink" Target="https://visguides.org/t/fuel-distributions-in-russia/769/2" TargetMode="External"/><Relationship Id="rId113" Type="http://schemas.openxmlformats.org/officeDocument/2006/relationships/hyperlink" Target="https://visguides.org/t/comparison-of-renewable-non-renewable-power-sources-between-countries/648/2" TargetMode="External"/><Relationship Id="rId234" Type="http://schemas.openxmlformats.org/officeDocument/2006/relationships/hyperlink" Target="https://visguides.org/t/largest-generators-of-power-by-power-type/828/2" TargetMode="External"/><Relationship Id="rId112" Type="http://schemas.openxmlformats.org/officeDocument/2006/relationships/hyperlink" Target="https://visguides.org/t/comparison-of-renewable-non-renewable-power-sources-between-countries/648/2" TargetMode="External"/><Relationship Id="rId233" Type="http://schemas.openxmlformats.org/officeDocument/2006/relationships/hyperlink" Target="https://visguides.org/t/largest-generators-of-power-by-power-type/828/2" TargetMode="External"/><Relationship Id="rId111" Type="http://schemas.openxmlformats.org/officeDocument/2006/relationships/hyperlink" Target="https://visguides.org/t/multi-country-power-plant-companies/704/3" TargetMode="External"/><Relationship Id="rId232" Type="http://schemas.openxmlformats.org/officeDocument/2006/relationships/hyperlink" Target="https://visguides.org/t/treemap-visualisation-on-electrical-generating-capacity-of-power-plants-globally/741/3" TargetMode="External"/><Relationship Id="rId305" Type="http://schemas.openxmlformats.org/officeDocument/2006/relationships/hyperlink" Target="https://visguides.org/t/global-maximum-capacity-treemap/784/2" TargetMode="External"/><Relationship Id="rId304" Type="http://schemas.openxmlformats.org/officeDocument/2006/relationships/hyperlink" Target="https://visguides.org/t/global-maximum-capacity-treemap/784/2" TargetMode="External"/><Relationship Id="rId303" Type="http://schemas.openxmlformats.org/officeDocument/2006/relationships/hyperlink" Target="https://visguides.org/t/power-density-of-different-power-plants/902" TargetMode="External"/><Relationship Id="rId302" Type="http://schemas.openxmlformats.org/officeDocument/2006/relationships/hyperlink" Target="https://visguides.org/t/coal-treemap-visualization-of-power-plants-in-canada/901" TargetMode="External"/><Relationship Id="rId309" Type="http://schemas.openxmlformats.org/officeDocument/2006/relationships/hyperlink" Target="https://visguides.org/t/treemap-visualisation-of-global-power-plants/896/3" TargetMode="External"/><Relationship Id="rId308" Type="http://schemas.openxmlformats.org/officeDocument/2006/relationships/hyperlink" Target="https://visguides.org/t/treemap-visualisation-of-global-power-plants/896/3" TargetMode="External"/><Relationship Id="rId307" Type="http://schemas.openxmlformats.org/officeDocument/2006/relationships/hyperlink" Target="http://datasets.wri.org/dataset/globalpowerplantdatabase" TargetMode="External"/><Relationship Id="rId306" Type="http://schemas.openxmlformats.org/officeDocument/2006/relationships/hyperlink" Target="https://visguides.org/t/treemap-visualisation-of-global-power-plants/896/3" TargetMode="External"/><Relationship Id="rId301" Type="http://schemas.openxmlformats.org/officeDocument/2006/relationships/hyperlink" Target="https://visguides.org/t/multiple-colour-encodings-for-countries-in-a-choropleth-map/898" TargetMode="External"/><Relationship Id="rId300" Type="http://schemas.openxmlformats.org/officeDocument/2006/relationships/hyperlink" Target="https://visguides.org/t/parameter-mapping-of-star-glyphs/755/3" TargetMode="External"/><Relationship Id="rId206" Type="http://schemas.openxmlformats.org/officeDocument/2006/relationships/hyperlink" Target="https://visguides.org/t/area-chart-generation-capacity-over-the-years-for-each-power-fuel-type/810/2" TargetMode="External"/><Relationship Id="rId327" Type="http://schemas.openxmlformats.org/officeDocument/2006/relationships/hyperlink" Target="https://visguides.org/t/tree-map-showing-power-plants-that-uses-the-most-capacity/917/2" TargetMode="External"/><Relationship Id="rId205" Type="http://schemas.openxmlformats.org/officeDocument/2006/relationships/hyperlink" Target="https://visguides.org/t/area-chart-generation-capacity-over-the-years-for-each-power-fuel-type/810/2" TargetMode="External"/><Relationship Id="rId326" Type="http://schemas.openxmlformats.org/officeDocument/2006/relationships/hyperlink" Target="https://visguides.org/t/tree-map-showing-power-plants-that-uses-the-most-capacity/917/2" TargetMode="External"/><Relationship Id="rId204" Type="http://schemas.openxmlformats.org/officeDocument/2006/relationships/hyperlink" Target="https://visguides.org/t/the-primary-fuel-type-distribution-in-2017/798/4" TargetMode="External"/><Relationship Id="rId325" Type="http://schemas.openxmlformats.org/officeDocument/2006/relationships/hyperlink" Target="https://visguides.org/t/logarithmic-vs-non-logarithmic-colouring-of-map-to-show-number-of-power-plants-per-square-kilometre-per-country/908/2" TargetMode="External"/><Relationship Id="rId203" Type="http://schemas.openxmlformats.org/officeDocument/2006/relationships/hyperlink" Target="https://visguides.org/t/the-primary-fuel-type-distribution-in-2017/798/4" TargetMode="External"/><Relationship Id="rId324" Type="http://schemas.openxmlformats.org/officeDocument/2006/relationships/hyperlink" Target="https://visguides.org/t/logarithmic-vs-non-logarithmic-colouring-of-map-to-show-number-of-power-plants-per-square-kilometre-per-country/908/2" TargetMode="External"/><Relationship Id="rId209" Type="http://schemas.openxmlformats.org/officeDocument/2006/relationships/hyperlink" Target="https://visguides.org/t/fuel-types-used-in-different-countries-around-the-world/787/2" TargetMode="External"/><Relationship Id="rId208" Type="http://schemas.openxmlformats.org/officeDocument/2006/relationships/hyperlink" Target="https://visguides.org/t/avoiding-clutter-in-digital-maps/808/2" TargetMode="External"/><Relationship Id="rId329" Type="http://schemas.openxmlformats.org/officeDocument/2006/relationships/hyperlink" Target="https://visguides.org/t/how-effective-is-my-visualisation/910/2" TargetMode="External"/><Relationship Id="rId207" Type="http://schemas.openxmlformats.org/officeDocument/2006/relationships/hyperlink" Target="https://visguides.org/t/avoiding-clutter-in-digital-maps/808/2" TargetMode="External"/><Relationship Id="rId328" Type="http://schemas.openxmlformats.org/officeDocument/2006/relationships/hyperlink" Target="https://visguides.org/t/how-effective-is-my-visualisation/910/2" TargetMode="External"/><Relationship Id="rId202" Type="http://schemas.openxmlformats.org/officeDocument/2006/relationships/hyperlink" Target="https://visguides.org/t/the-primary-fuel-type-distribution-in-2017/798/4" TargetMode="External"/><Relationship Id="rId323" Type="http://schemas.openxmlformats.org/officeDocument/2006/relationships/hyperlink" Target="https://visguides.org/t/renewable-energy-resources-in-europe/886/2" TargetMode="External"/><Relationship Id="rId201" Type="http://schemas.openxmlformats.org/officeDocument/2006/relationships/hyperlink" Target="https://visguides.org/t/the-primary-fuel-type-distribution-in-2017/798/4" TargetMode="External"/><Relationship Id="rId322" Type="http://schemas.openxmlformats.org/officeDocument/2006/relationships/hyperlink" Target="https://visguides.org/t/renewable-energy-resources-in-europe/886/2" TargetMode="External"/><Relationship Id="rId200" Type="http://schemas.openxmlformats.org/officeDocument/2006/relationships/hyperlink" Target="https://visguides.org/t/distribution-of-power-plants-across-western-europe/643/2" TargetMode="External"/><Relationship Id="rId321" Type="http://schemas.openxmlformats.org/officeDocument/2006/relationships/hyperlink" Target="https://visguides.org/t/capacity-of-all-countries-power-plants/900/3" TargetMode="External"/><Relationship Id="rId320" Type="http://schemas.openxmlformats.org/officeDocument/2006/relationships/hyperlink" Target="https://visguides.org/t/capacity-of-all-countries-power-plants/900/3" TargetMode="External"/><Relationship Id="rId316" Type="http://schemas.openxmlformats.org/officeDocument/2006/relationships/hyperlink" Target="https://visguides.org/t/wind-and-hydro-trend-on-australian-coast/819/4" TargetMode="External"/><Relationship Id="rId315" Type="http://schemas.openxmlformats.org/officeDocument/2006/relationships/hyperlink" Target="https://visguides.org/t/wind-and-hydro-trend-on-australian-coast/819/4" TargetMode="External"/><Relationship Id="rId314" Type="http://schemas.openxmlformats.org/officeDocument/2006/relationships/hyperlink" Target="https://visguides.org/t/latitude-distribution-of-solar-and-wind-farms-uk/815/2" TargetMode="External"/><Relationship Id="rId313" Type="http://schemas.openxmlformats.org/officeDocument/2006/relationships/hyperlink" Target="https://visguides.org/t/latitude-distribution-of-solar-and-wind-farms-uk/815/2" TargetMode="External"/><Relationship Id="rId319" Type="http://schemas.openxmlformats.org/officeDocument/2006/relationships/hyperlink" Target="https://visguides.org/t/capacity-of-all-countries-power-plants/900/3" TargetMode="External"/><Relationship Id="rId318" Type="http://schemas.openxmlformats.org/officeDocument/2006/relationships/hyperlink" Target="https://visguides.org/t/wind-and-hydro-trend-on-australian-coast/819/4" TargetMode="External"/><Relationship Id="rId317" Type="http://schemas.openxmlformats.org/officeDocument/2006/relationships/hyperlink" Target="https://visguides.org/t/wind-and-hydro-trend-on-australian-coast/819/4" TargetMode="External"/><Relationship Id="rId312" Type="http://schemas.openxmlformats.org/officeDocument/2006/relationships/hyperlink" Target="https://visguides.org/t/is-the-use-of-colour-effective-on-this-map/905" TargetMode="External"/><Relationship Id="rId311" Type="http://schemas.openxmlformats.org/officeDocument/2006/relationships/hyperlink" Target="https://visguides.org/t/are-we-getting-greener/903/2" TargetMode="External"/><Relationship Id="rId310" Type="http://schemas.openxmlformats.org/officeDocument/2006/relationships/hyperlink" Target="https://visguides.org/t/are-we-getting-greener/903/2" TargetMode="External"/></Relationships>
</file>

<file path=xl/worksheets/_rels/sheet3.xml.rels><?xml version="1.0" encoding="UTF-8" standalone="yes"?><Relationships xmlns="http://schemas.openxmlformats.org/package/2006/relationships"><Relationship Id="rId31" Type="http://schemas.openxmlformats.org/officeDocument/2006/relationships/hyperlink" Target="https://visguides.org/t/ethics-of-dynamic-adaptation-to-domain-situations/552" TargetMode="External"/><Relationship Id="rId30" Type="http://schemas.openxmlformats.org/officeDocument/2006/relationships/hyperlink" Target="https://visguides.org/t/ethics-of-dynamic-adaptation-to-domain-situations/552" TargetMode="External"/><Relationship Id="rId33" Type="http://schemas.openxmlformats.org/officeDocument/2006/relationships/hyperlink" Target="https://visguides.org/t/color-palette-selection/535" TargetMode="External"/><Relationship Id="rId32" Type="http://schemas.openxmlformats.org/officeDocument/2006/relationships/hyperlink" Target="https://visguides.org/t/color-palette-selection/535" TargetMode="External"/><Relationship Id="rId35" Type="http://schemas.openxmlformats.org/officeDocument/2006/relationships/hyperlink" Target="https://visguides.org/t/how-do-i-present-quantitative-data-with-position/545" TargetMode="External"/><Relationship Id="rId34" Type="http://schemas.openxmlformats.org/officeDocument/2006/relationships/hyperlink" Target="https://visguides.org/t/specifying-base-maps-for-cartograms/549" TargetMode="External"/><Relationship Id="rId37" Type="http://schemas.openxmlformats.org/officeDocument/2006/relationships/drawing" Target="../drawings/drawing3.xml"/><Relationship Id="rId36" Type="http://schemas.openxmlformats.org/officeDocument/2006/relationships/hyperlink" Target="https://visguides.org/t/how-do-i-present-quantitative-data-with-position/545" TargetMode="External"/><Relationship Id="rId20" Type="http://schemas.openxmlformats.org/officeDocument/2006/relationships/hyperlink" Target="https://visguides.org/t/is-chartjunk-junk/540/2" TargetMode="External"/><Relationship Id="rId22" Type="http://schemas.openxmlformats.org/officeDocument/2006/relationships/hyperlink" Target="https://visguides.org/t/5-dimensions-in-2-dimensional-graph/507/2" TargetMode="External"/><Relationship Id="rId21" Type="http://schemas.openxmlformats.org/officeDocument/2006/relationships/hyperlink" Target="https://visguides.org/t/is-chartjunk-junk/540/2" TargetMode="External"/><Relationship Id="rId24" Type="http://schemas.openxmlformats.org/officeDocument/2006/relationships/hyperlink" Target="https://visguides.org/t/pie-charts-are-bad-and-3d-pie-charts-are-very-bad/486/4" TargetMode="External"/><Relationship Id="rId23" Type="http://schemas.openxmlformats.org/officeDocument/2006/relationships/hyperlink" Target="https://visguides.org/t/5-dimensions-in-2-dimensional-graph/507/2" TargetMode="External"/><Relationship Id="rId26" Type="http://schemas.openxmlformats.org/officeDocument/2006/relationships/hyperlink" Target="https://visguides.org/t/dimensionality-of-scatter-plot-1d-2d/546/2" TargetMode="External"/><Relationship Id="rId25" Type="http://schemas.openxmlformats.org/officeDocument/2006/relationships/hyperlink" Target="https://visguides.org/t/dimensionality-of-scatter-plot-1d-2d/546/2" TargetMode="External"/><Relationship Id="rId28" Type="http://schemas.openxmlformats.org/officeDocument/2006/relationships/hyperlink" Target="https://visguides.org/t/visualisation-of-hiv-distribution-across-america/426/3" TargetMode="External"/><Relationship Id="rId27" Type="http://schemas.openxmlformats.org/officeDocument/2006/relationships/hyperlink" Target="https://visguides.org/t/data-preprocessing-for-explorative-visual-analysis/515" TargetMode="External"/><Relationship Id="rId29" Type="http://schemas.openxmlformats.org/officeDocument/2006/relationships/hyperlink" Target="https://visguides.org/t/how-to-cleverly-convert-an-interactive-visualization-to-an-image/523" TargetMode="External"/><Relationship Id="rId11" Type="http://schemas.openxmlformats.org/officeDocument/2006/relationships/hyperlink" Target="https://visguides.org/t/multivariate-categorical-data/510" TargetMode="External"/><Relationship Id="rId10" Type="http://schemas.openxmlformats.org/officeDocument/2006/relationships/hyperlink" Target="https://visguides.org/t/map-visualization-australians-wildfires-which-base-map-is-ideal/521" TargetMode="External"/><Relationship Id="rId13" Type="http://schemas.openxmlformats.org/officeDocument/2006/relationships/hyperlink" Target="https://visguides.org/t/network-maps-for-visualizing-a-country-s-economic-complexity/529" TargetMode="External"/><Relationship Id="rId12" Type="http://schemas.openxmlformats.org/officeDocument/2006/relationships/hyperlink" Target="https://visguides.org/t/multivariate-categorical-data/510" TargetMode="External"/><Relationship Id="rId15" Type="http://schemas.openxmlformats.org/officeDocument/2006/relationships/hyperlink" Target="https://visguides.org/t/data-ink-ratio-principle-how-to-use-it/72/3" TargetMode="External"/><Relationship Id="rId14" Type="http://schemas.openxmlformats.org/officeDocument/2006/relationships/hyperlink" Target="https://visguides.org/t/data-ink-ratio-principle-how-to-use-it/72/3" TargetMode="External"/><Relationship Id="rId17" Type="http://schemas.openxmlformats.org/officeDocument/2006/relationships/hyperlink" Target="https://visguides.org/t/data-ink-ratio-principle-how-to-use-it/72/3" TargetMode="External"/><Relationship Id="rId16" Type="http://schemas.openxmlformats.org/officeDocument/2006/relationships/hyperlink" Target="https://visguides.org/t/data-ink-ratio-principle-how-to-use-it/72/3" TargetMode="External"/><Relationship Id="rId19" Type="http://schemas.openxmlformats.org/officeDocument/2006/relationships/hyperlink" Target="https://visguides.org/t/is-chartjunk-junk/540/2" TargetMode="External"/><Relationship Id="rId18" Type="http://schemas.openxmlformats.org/officeDocument/2006/relationships/hyperlink" Target="https://visguides.org/t/is-chartjunk-junk/540/2" TargetMode="External"/><Relationship Id="rId1" Type="http://schemas.openxmlformats.org/officeDocument/2006/relationships/hyperlink" Target="https://visguides.org/t/what-to-do-with-ourliers/530/2" TargetMode="External"/><Relationship Id="rId2" Type="http://schemas.openxmlformats.org/officeDocument/2006/relationships/hyperlink" Target="https://visguides.org/t/what-to-do-with-ourliers/530/2" TargetMode="External"/><Relationship Id="rId3" Type="http://schemas.openxmlformats.org/officeDocument/2006/relationships/hyperlink" Target="https://visguides.org/t/what-to-do-with-ourliers/530/2" TargetMode="External"/><Relationship Id="rId4" Type="http://schemas.openxmlformats.org/officeDocument/2006/relationships/hyperlink" Target="https://visguides.org/t/data-visualization-and-game-design/542" TargetMode="External"/><Relationship Id="rId9" Type="http://schemas.openxmlformats.org/officeDocument/2006/relationships/hyperlink" Target="https://visguides.org/t/tools-for-checking-visualization-colors-for-color-blinds/551" TargetMode="External"/><Relationship Id="rId5" Type="http://schemas.openxmlformats.org/officeDocument/2006/relationships/hyperlink" Target="https://visguides.org/t/data-visualization-and-game-design/542" TargetMode="External"/><Relationship Id="rId6" Type="http://schemas.openxmlformats.org/officeDocument/2006/relationships/hyperlink" Target="https://visguides.org/t/visualising-the-evolution-of-dengue-in-5-countries/411/3" TargetMode="External"/><Relationship Id="rId7" Type="http://schemas.openxmlformats.org/officeDocument/2006/relationships/hyperlink" Target="https://visguides.org/t/tools-for-checking-visualization-colors-for-color-blinds/551" TargetMode="External"/><Relationship Id="rId8" Type="http://schemas.openxmlformats.org/officeDocument/2006/relationships/hyperlink" Target="https://visguides.org/t/tools-for-checking-visualization-colors-for-color-blinds/551"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40" Type="http://schemas.openxmlformats.org/officeDocument/2006/relationships/hyperlink" Target="https://visguides.dbvis.de/t/treemap-of-project-tycho-dysentery-data-in-the-us-1942-48/364" TargetMode="External"/><Relationship Id="rId42" Type="http://schemas.openxmlformats.org/officeDocument/2006/relationships/hyperlink" Target="https://visguides.dbvis.de/t/vector-borne-diseases-mapped-against-flooding-usa/419" TargetMode="External"/><Relationship Id="rId41" Type="http://schemas.openxmlformats.org/officeDocument/2006/relationships/hyperlink" Target="https://visguides.dbvis.de/t/comparing-tree-map-hierarchy/293" TargetMode="External"/><Relationship Id="rId44" Type="http://schemas.openxmlformats.org/officeDocument/2006/relationships/hyperlink" Target="https://visguides.dbvis.de/t/visualising-dengue-across-the-globe/277" TargetMode="External"/><Relationship Id="rId43" Type="http://schemas.openxmlformats.org/officeDocument/2006/relationships/hyperlink" Target="https://visguides.dbvis.de/t/area-chart-labels/418" TargetMode="External"/><Relationship Id="rId46" Type="http://schemas.openxmlformats.org/officeDocument/2006/relationships/hyperlink" Target="https://visguides.dbvis.de/t/visualising-measles-in-the-united-states/392" TargetMode="External"/><Relationship Id="rId45" Type="http://schemas.openxmlformats.org/officeDocument/2006/relationships/hyperlink" Target="https://visguides.dbvis.de/t/visualising-cases-of-encephalitis-lethargica-reported-in-u-s-from-1923-to-1932/375" TargetMode="External"/><Relationship Id="rId48" Type="http://schemas.openxmlformats.org/officeDocument/2006/relationships/hyperlink" Target="https://visguides.dbvis.de/t/visualization-of-project-tycho-data-diphtheria/349" TargetMode="External"/><Relationship Id="rId47" Type="http://schemas.openxmlformats.org/officeDocument/2006/relationships/hyperlink" Target="https://visguides.dbvis.de/t/visually-comparing-the-spread-of-viral-hepatitis-a-and-b-across-usa-using-choropleth-maps/351" TargetMode="External"/><Relationship Id="rId49" Type="http://schemas.openxmlformats.org/officeDocument/2006/relationships/hyperlink" Target="https://visguides.dbvis.de/t/visualising-the-distribution-of-mumps-influenza-and-pneumonia-across-the-united-states-1912-2017/301" TargetMode="External"/><Relationship Id="rId31" Type="http://schemas.openxmlformats.org/officeDocument/2006/relationships/hyperlink" Target="https://visguides.dbvis.de/t/visualizing-incidents-of-meningitis-and-fatalities-in-the-us-1920-1921/407" TargetMode="External"/><Relationship Id="rId30" Type="http://schemas.openxmlformats.org/officeDocument/2006/relationships/hyperlink" Target="https://visguides.dbvis.de/t/visualising-babesiosis-in-the-us-2014-2017-using-data-from-project-tycho/427" TargetMode="External"/><Relationship Id="rId33" Type="http://schemas.openxmlformats.org/officeDocument/2006/relationships/hyperlink" Target="https://visguides.dbvis.de/t/treemap-color-coding-with-tableau/367" TargetMode="External"/><Relationship Id="rId32" Type="http://schemas.openxmlformats.org/officeDocument/2006/relationships/hyperlink" Target="https://visguides.dbvis.de/t/visualising-pneumonia-disease-from-1912-1951/431" TargetMode="External"/><Relationship Id="rId35" Type="http://schemas.openxmlformats.org/officeDocument/2006/relationships/hyperlink" Target="https://visguides.dbvis.de/t/visualising-the-prevalence-of-the-top-5-diseases-in-the-us/395" TargetMode="External"/><Relationship Id="rId34" Type="http://schemas.openxmlformats.org/officeDocument/2006/relationships/hyperlink" Target="https://visguides.dbvis.de/t/visualization-of-dengue-fever-impact-in-southeast-asia/259" TargetMode="External"/><Relationship Id="rId37" Type="http://schemas.openxmlformats.org/officeDocument/2006/relationships/hyperlink" Target="https://visguides.dbvis.de/t/visualization-of-the-declining-impact-of-hepatitis-a-in-the-usa/273" TargetMode="External"/><Relationship Id="rId36" Type="http://schemas.openxmlformats.org/officeDocument/2006/relationships/hyperlink" Target="https://visguides.dbvis.de/t/visualising-the-distribution-of-measles-cases-across-the-us/295" TargetMode="External"/><Relationship Id="rId39" Type="http://schemas.openxmlformats.org/officeDocument/2006/relationships/hyperlink" Target="https://visguides.dbvis.de/t/visualising-hepatitis-a-and-b-in-standard-and-acute-forms-for-u-s-a-in-2006-using-treemap/343" TargetMode="External"/><Relationship Id="rId38" Type="http://schemas.openxmlformats.org/officeDocument/2006/relationships/hyperlink" Target="https://visguides.dbvis.de/t/visualizing-more-data-in-the-treemap/380" TargetMode="External"/><Relationship Id="rId20" Type="http://schemas.openxmlformats.org/officeDocument/2006/relationships/hyperlink" Target="https://visguides.dbvis.de/t/visualising-chlamydia-in-the-us/399" TargetMode="External"/><Relationship Id="rId22" Type="http://schemas.openxmlformats.org/officeDocument/2006/relationships/hyperlink" Target="https://visguides.dbvis.de/t/visualisation-for-measles-1880-1910/424" TargetMode="External"/><Relationship Id="rId21" Type="http://schemas.openxmlformats.org/officeDocument/2006/relationships/hyperlink" Target="https://visguides.dbvis.de/t/geographical-map-visualisation-hepatitis-b/415" TargetMode="External"/><Relationship Id="rId24" Type="http://schemas.openxmlformats.org/officeDocument/2006/relationships/hyperlink" Target="https://visguides.dbvis.de/t/visualising-the-effect-of-the-measles-mumps-and-rubella-vaccine-individually-and-combined/365" TargetMode="External"/><Relationship Id="rId23" Type="http://schemas.openxmlformats.org/officeDocument/2006/relationships/hyperlink" Target="https://visguides.dbvis.de/t/distribution-areas-of-dengue-fever-and-its-vector/429" TargetMode="External"/><Relationship Id="rId26" Type="http://schemas.openxmlformats.org/officeDocument/2006/relationships/hyperlink" Target="https://visguides.dbvis.de/t/visualizing-cases-of-chlamydia-gonorrhoea-and-acquired-immune-deficiency-syndrome-in-the-us-using-data-from-project-tycho/383" TargetMode="External"/><Relationship Id="rId25" Type="http://schemas.openxmlformats.org/officeDocument/2006/relationships/hyperlink" Target="https://visguides.dbvis.de/t/visualisation-of-hiv-distribution-across-america/426" TargetMode="External"/><Relationship Id="rId28" Type="http://schemas.openxmlformats.org/officeDocument/2006/relationships/hyperlink" Target="https://visguides.dbvis.de/t/comparing-the-impact-of-the-rubella-vaccine-on-east-coast-and-west-coast-states/379" TargetMode="External"/><Relationship Id="rId27" Type="http://schemas.openxmlformats.org/officeDocument/2006/relationships/hyperlink" Target="https://visguides.dbvis.de/t/heatmaps-of-visualising-smallpox-from-1888-1952/368" TargetMode="External"/><Relationship Id="rId29" Type="http://schemas.openxmlformats.org/officeDocument/2006/relationships/hyperlink" Target="https://visguides.dbvis.de/t/visualization-common-contagion/414" TargetMode="External"/><Relationship Id="rId11" Type="http://schemas.openxmlformats.org/officeDocument/2006/relationships/hyperlink" Target="https://visguides.dbvis.de/t/visualizing-measles-in-the-us-from-1899-1910-on-a-bubble-map/341/2" TargetMode="External"/><Relationship Id="rId10" Type="http://schemas.openxmlformats.org/officeDocument/2006/relationships/hyperlink" Target="https://visguides.dbvis.de/t/impact-of-introduction-of-measles-vaccine-in-1963-in-the-us/324" TargetMode="External"/><Relationship Id="rId13" Type="http://schemas.openxmlformats.org/officeDocument/2006/relationships/hyperlink" Target="https://visguides.dbvis.de/t/visualising-time-on-a-geospatial-map/271" TargetMode="External"/><Relationship Id="rId12" Type="http://schemas.openxmlformats.org/officeDocument/2006/relationships/hyperlink" Target="https://visguides.dbvis.de/t/visualising-fatalities-rate-of-measles-in-us-across-the-years/288/4" TargetMode="External"/><Relationship Id="rId15" Type="http://schemas.openxmlformats.org/officeDocument/2006/relationships/hyperlink" Target="https://visguides.dbvis.de/t/visualizing-dysentery-data-in-the-us-from-1942-to-1948/339" TargetMode="External"/><Relationship Id="rId14" Type="http://schemas.openxmlformats.org/officeDocument/2006/relationships/hyperlink" Target="https://visguides.dbvis.de/t/comparing-the-cases-of-viral-hepatitis-type-a-and-b-in-the-united-states/275" TargetMode="External"/><Relationship Id="rId17" Type="http://schemas.openxmlformats.org/officeDocument/2006/relationships/hyperlink" Target="https://visguides.dbvis.de/t/treemap-of-various-number-of-diseases-in-different-states-of-the-us/391" TargetMode="External"/><Relationship Id="rId16" Type="http://schemas.openxmlformats.org/officeDocument/2006/relationships/hyperlink" Target="https://visguides.dbvis.de/t/does-my-design-for-displaying-the-fatality-rates-for-meningitis-pertussis-pneumonia-smallpox-across-usa-from-the-years-1900-1950-make-sense/310" TargetMode="External"/><Relationship Id="rId19" Type="http://schemas.openxmlformats.org/officeDocument/2006/relationships/hyperlink" Target="https://visguides.dbvis.de/t/comparison-of-type-a-b-acute-hepatitis-from-tycho-dataset/406" TargetMode="External"/><Relationship Id="rId18" Type="http://schemas.openxmlformats.org/officeDocument/2006/relationships/hyperlink" Target="https://visguides.dbvis.de/t/visualising-the-number-of-fatalities-caused-by-dengue-relative-to-the-countries-gdp/382" TargetMode="External"/><Relationship Id="rId1" Type="http://schemas.openxmlformats.org/officeDocument/2006/relationships/hyperlink" Target="https://visguides.dbvis.de/t/is-it-okay-to-use-a-symbol-map-with-pie-charts-instead-of-a-traditional-bar-stacked-bar-chart/303/5" TargetMode="External"/><Relationship Id="rId2" Type="http://schemas.openxmlformats.org/officeDocument/2006/relationships/hyperlink" Target="https://visguides.dbvis.de/t/visualizing-tb-cases-from-the-usa-using-a-hierarchical-treemap/334" TargetMode="External"/><Relationship Id="rId3" Type="http://schemas.openxmlformats.org/officeDocument/2006/relationships/hyperlink" Target="https://visguides.dbvis.de/t/comparison-of-fatalities-due-to-dengue-virus-for-different-countries/280/5" TargetMode="External"/><Relationship Id="rId4" Type="http://schemas.openxmlformats.org/officeDocument/2006/relationships/hyperlink" Target="https://visguides.dbvis.de/t/pie-map-chart-acute-a-and-b-viral-hepatitis-in-the-us/355/5" TargetMode="External"/><Relationship Id="rId9" Type="http://schemas.openxmlformats.org/officeDocument/2006/relationships/hyperlink" Target="https://visguides.dbvis.de/t/philippines-conflict-and-dengue-infection-rates/401/4" TargetMode="External"/><Relationship Id="rId5" Type="http://schemas.openxmlformats.org/officeDocument/2006/relationships/hyperlink" Target="https://visguides.dbvis.de/t/visualising-tuberculosis-across-the-usa-bubble-chart-or-choropleth/350" TargetMode="External"/><Relationship Id="rId6" Type="http://schemas.openxmlformats.org/officeDocument/2006/relationships/hyperlink" Target="https://visguides.dbvis.de/t/visualising-disease-distribution-across-the-us/455/4" TargetMode="External"/><Relationship Id="rId7" Type="http://schemas.openxmlformats.org/officeDocument/2006/relationships/hyperlink" Target="https://visguides.dbvis.de/t/choropleth-visualization-of-mmr-in-the-us/286" TargetMode="External"/><Relationship Id="rId8" Type="http://schemas.openxmlformats.org/officeDocument/2006/relationships/hyperlink" Target="https://visguides.dbvis.de/t/visualising-pneumonia-vs-influenza-in-the-us-using-a-treemap/285" TargetMode="External"/><Relationship Id="rId62" Type="http://schemas.openxmlformats.org/officeDocument/2006/relationships/drawing" Target="../drawings/drawing6.xml"/><Relationship Id="rId61" Type="http://schemas.openxmlformats.org/officeDocument/2006/relationships/hyperlink" Target="https://visguides.dbvis.de/t/visualising-cases-of-measles-mumps-and-rubella-in-the-usa-from-1928-1990/304" TargetMode="External"/><Relationship Id="rId60" Type="http://schemas.openxmlformats.org/officeDocument/2006/relationships/hyperlink" Target="http://visguides.org/t/visualising-the-number-of-the-disorder-of-nervous-system-caused-by-west-nile-virus-across-the-us/397" TargetMode="External"/><Relationship Id="rId51" Type="http://schemas.openxmlformats.org/officeDocument/2006/relationships/hyperlink" Target="https://visguides.dbvis.de/t/visualisation-map-showing-the-spread-of-malaria-across-the-united-states-in-1954/434" TargetMode="External"/><Relationship Id="rId50" Type="http://schemas.openxmlformats.org/officeDocument/2006/relationships/hyperlink" Target="https://visguides.dbvis.de/t/an-historical-look-at-disease-records-in-new-england-usa-1891-2014/299" TargetMode="External"/><Relationship Id="rId53" Type="http://schemas.openxmlformats.org/officeDocument/2006/relationships/hyperlink" Target="https://visguides.dbvis.de/t/visualising-the-number-of-mumps-cases-across-the-us/328" TargetMode="External"/><Relationship Id="rId52" Type="http://schemas.openxmlformats.org/officeDocument/2006/relationships/hyperlink" Target="https://visguides.dbvis.de/t/treemap-hierarchy-and-how-to-deal-with-small-leaf-size/422" TargetMode="External"/><Relationship Id="rId55" Type="http://schemas.openxmlformats.org/officeDocument/2006/relationships/hyperlink" Target="https://visguides.dbvis.de/t/thoughts-on-displaying-scatter-plot-data/432" TargetMode="External"/><Relationship Id="rId54" Type="http://schemas.openxmlformats.org/officeDocument/2006/relationships/hyperlink" Target="https://visguides.dbvis.de/t/exploring-project-tycho-treemaps-and-correct-hierarchies/348" TargetMode="External"/><Relationship Id="rId57" Type="http://schemas.openxmlformats.org/officeDocument/2006/relationships/hyperlink" Target="https://visguides.dbvis.de/t/assessing-a-treemap-created-by-tableau/267" TargetMode="External"/><Relationship Id="rId56" Type="http://schemas.openxmlformats.org/officeDocument/2006/relationships/hyperlink" Target="https://visguides.dbvis.de/t/clean-labelling-on-a-choropleth/319" TargetMode="External"/><Relationship Id="rId59" Type="http://schemas.openxmlformats.org/officeDocument/2006/relationships/hyperlink" Target="https://visguides.dbvis.de/t/visualisation-tableau/330" TargetMode="External"/><Relationship Id="rId58" Type="http://schemas.openxmlformats.org/officeDocument/2006/relationships/hyperlink" Target="https://visguides.dbvis.de/t/visualising-the-evolution-of-dengue-in-5-countries/411"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visguides.org/t/visualizing-more-data-in-the-treemap/380/3" TargetMode="External"/><Relationship Id="rId190" Type="http://schemas.openxmlformats.org/officeDocument/2006/relationships/hyperlink" Target="https://visguides.org/t/fuel-type-prominence-in-china/762/5" TargetMode="External"/><Relationship Id="rId42" Type="http://schemas.openxmlformats.org/officeDocument/2006/relationships/hyperlink" Target="https://visguides.org/t/commission-dates-of-power-plants-in-china/658/2" TargetMode="External"/><Relationship Id="rId41" Type="http://schemas.openxmlformats.org/officeDocument/2006/relationships/hyperlink" Target="https://visguides.org/t/visualising-disease-distribution-across-the-us/455/4" TargetMode="External"/><Relationship Id="rId44" Type="http://schemas.openxmlformats.org/officeDocument/2006/relationships/hyperlink" Target="https://visguides.org/t/visualising-disease-distribution-across-the-us/455/4" TargetMode="External"/><Relationship Id="rId194" Type="http://schemas.openxmlformats.org/officeDocument/2006/relationships/hyperlink" Target="https://visguides.org/t/power-plant-generation-in-the-10-highest-generating-eu-countries/791/2" TargetMode="External"/><Relationship Id="rId43" Type="http://schemas.openxmlformats.org/officeDocument/2006/relationships/hyperlink" Target="https://visguides.org/t/visualising-disease-distribution-across-the-us/455/4" TargetMode="External"/><Relationship Id="rId193" Type="http://schemas.openxmlformats.org/officeDocument/2006/relationships/hyperlink" Target="https://visguides.org/t/power-plant-generation-in-the-10-highest-generating-eu-countries/791/2" TargetMode="External"/><Relationship Id="rId46" Type="http://schemas.openxmlformats.org/officeDocument/2006/relationships/hyperlink" Target="https://visguides.org/t/commission-dates-of-power-plants-in-china/658/2" TargetMode="External"/><Relationship Id="rId192" Type="http://schemas.openxmlformats.org/officeDocument/2006/relationships/hyperlink" Target="https://visguides.org/t/how-to-show-which-combinations-of-fuel-sources-are-more-common/794/2" TargetMode="External"/><Relationship Id="rId45" Type="http://schemas.openxmlformats.org/officeDocument/2006/relationships/hyperlink" Target="https://visguides.org/t/visualising-disease-distribution-across-the-us/455/4" TargetMode="External"/><Relationship Id="rId191" Type="http://schemas.openxmlformats.org/officeDocument/2006/relationships/hyperlink" Target="https://visguides.org/t/how-to-show-which-combinations-of-fuel-sources-are-more-common/794/2" TargetMode="External"/><Relationship Id="rId48" Type="http://schemas.openxmlformats.org/officeDocument/2006/relationships/hyperlink" Target="https://visguides.org/t/map-of-western-europe-comparing-the-pm2-5-air-pollution-against-the-number-of-power-plants/665/2" TargetMode="External"/><Relationship Id="rId187" Type="http://schemas.openxmlformats.org/officeDocument/2006/relationships/hyperlink" Target="https://visguides.org/t/fuel-type-prominence-in-china/762/5" TargetMode="External"/><Relationship Id="rId47" Type="http://schemas.openxmlformats.org/officeDocument/2006/relationships/hyperlink" Target="https://visguides.org/t/commission-dates-of-power-plants-in-china/658/2" TargetMode="External"/><Relationship Id="rId186" Type="http://schemas.openxmlformats.org/officeDocument/2006/relationships/hyperlink" Target="https://visguides.org/t/fuel-type-prominence-in-china/762/5" TargetMode="External"/><Relationship Id="rId185" Type="http://schemas.openxmlformats.org/officeDocument/2006/relationships/hyperlink" Target="https://visguides.org/t/fuel-types-mapped-to-regions-in-china/740/2" TargetMode="External"/><Relationship Id="rId49" Type="http://schemas.openxmlformats.org/officeDocument/2006/relationships/hyperlink" Target="https://visguides.org/t/map-of-western-europe-comparing-the-pm2-5-air-pollution-against-the-number-of-power-plants/665/2" TargetMode="External"/><Relationship Id="rId184" Type="http://schemas.openxmlformats.org/officeDocument/2006/relationships/hyperlink" Target="https://visguides.org/t/fuel-types-mapped-to-regions-in-china/740/2" TargetMode="External"/><Relationship Id="rId189" Type="http://schemas.openxmlformats.org/officeDocument/2006/relationships/hyperlink" Target="https://visguides.org/t/fuel-type-prominence-in-china/762/5" TargetMode="External"/><Relationship Id="rId188" Type="http://schemas.openxmlformats.org/officeDocument/2006/relationships/hyperlink" Target="https://visguides.org/t/fuel-type-prominence-in-china/762/5" TargetMode="External"/><Relationship Id="rId31" Type="http://schemas.openxmlformats.org/officeDocument/2006/relationships/hyperlink" Target="https://visguides.org/t/visualization-of-power-plant-generation-and-capacity/650" TargetMode="External"/><Relationship Id="rId30" Type="http://schemas.openxmlformats.org/officeDocument/2006/relationships/hyperlink" Target="https://visguides.org/t/colour-choice-for-a-choropleth-map-of-power-production/626/2" TargetMode="External"/><Relationship Id="rId33" Type="http://schemas.openxmlformats.org/officeDocument/2006/relationships/hyperlink" Target="https://visguides.org/t/advice-on-how-to-optimise-the-amount-of-information-displayed-in-tree-maps/653/3" TargetMode="External"/><Relationship Id="rId183" Type="http://schemas.openxmlformats.org/officeDocument/2006/relationships/hyperlink" Target="https://visguides.org/t/how-to-effectively-show-outliers-with-a-choropleth/668/3" TargetMode="External"/><Relationship Id="rId32" Type="http://schemas.openxmlformats.org/officeDocument/2006/relationships/hyperlink" Target="https://visguides.org/t/packed-bubbles-shows-the-average-generation-2014-for-each-primary-fuel-in-all-countries/654" TargetMode="External"/><Relationship Id="rId182" Type="http://schemas.openxmlformats.org/officeDocument/2006/relationships/hyperlink" Target="https://visguides.org/t/how-to-effectively-show-outliers-with-a-choropleth/668/3" TargetMode="External"/><Relationship Id="rId35" Type="http://schemas.openxmlformats.org/officeDocument/2006/relationships/hyperlink" Target="https://visguides.org/t/advice-on-how-to-optimise-the-amount-of-information-displayed-in-tree-maps/653/3" TargetMode="External"/><Relationship Id="rId181" Type="http://schemas.openxmlformats.org/officeDocument/2006/relationships/hyperlink" Target="https://visguides.org/t/how-to-effectively-show-outliers-with-a-choropleth/668/3" TargetMode="External"/><Relationship Id="rId34" Type="http://schemas.openxmlformats.org/officeDocument/2006/relationships/hyperlink" Target="https://visguides.org/t/advice-on-how-to-optimise-the-amount-of-information-displayed-in-tree-maps/653/3" TargetMode="External"/><Relationship Id="rId180" Type="http://schemas.openxmlformats.org/officeDocument/2006/relationships/hyperlink" Target="https://visguides.org/t/comparison-of-number-of-power-plants-to-estimated-generation-in-brazil-in-2017/789/2" TargetMode="External"/><Relationship Id="rId37" Type="http://schemas.openxmlformats.org/officeDocument/2006/relationships/hyperlink" Target="https://visguides.org/t/power-plant-distribution-uk/617/2" TargetMode="External"/><Relationship Id="rId176" Type="http://schemas.openxmlformats.org/officeDocument/2006/relationships/hyperlink" Target="https://visguides.org/t/capacity-of-spanish-power-plants/753/2" TargetMode="External"/><Relationship Id="rId297" Type="http://schemas.openxmlformats.org/officeDocument/2006/relationships/hyperlink" Target="https://visguides.org/t/the-mean-capacity-of-different-type-pf-different-continent/893" TargetMode="External"/><Relationship Id="rId36" Type="http://schemas.openxmlformats.org/officeDocument/2006/relationships/hyperlink" Target="https://visguides.org/t/power-plant-distribution-uk/617/2" TargetMode="External"/><Relationship Id="rId175" Type="http://schemas.openxmlformats.org/officeDocument/2006/relationships/hyperlink" Target="https://visguides.org/t/most-popular-primary-and-secondary-fuel-types/779/2" TargetMode="External"/><Relationship Id="rId296" Type="http://schemas.openxmlformats.org/officeDocument/2006/relationships/hyperlink" Target="https://visguides.org/t/map-and-bar-visualization/841/3" TargetMode="External"/><Relationship Id="rId39" Type="http://schemas.openxmlformats.org/officeDocument/2006/relationships/hyperlink" Target="https://visguides.org/t/visualizing-more-data-in-the-treemap/380/3" TargetMode="External"/><Relationship Id="rId174" Type="http://schemas.openxmlformats.org/officeDocument/2006/relationships/hyperlink" Target="https://visguides.org/t/most-popular-primary-and-secondary-fuel-types/779/2" TargetMode="External"/><Relationship Id="rId295" Type="http://schemas.openxmlformats.org/officeDocument/2006/relationships/hyperlink" Target="https://visguides.org/t/map-and-bar-visualization/841/3" TargetMode="External"/><Relationship Id="rId38" Type="http://schemas.openxmlformats.org/officeDocument/2006/relationships/hyperlink" Target="https://visguides.org/t/visualizing-more-data-in-the-treemap/380/3" TargetMode="External"/><Relationship Id="rId173" Type="http://schemas.openxmlformats.org/officeDocument/2006/relationships/hyperlink" Target="https://visguides.org/t/trends-in-canada-primary-energy-distribution-over-selected-periods/782" TargetMode="External"/><Relationship Id="rId294" Type="http://schemas.openxmlformats.org/officeDocument/2006/relationships/hyperlink" Target="https://visguides.org/t/map-and-bar-visualization/841/3" TargetMode="External"/><Relationship Id="rId179" Type="http://schemas.openxmlformats.org/officeDocument/2006/relationships/hyperlink" Target="https://visguides.org/t/comparison-of-number-of-power-plants-to-estimated-generation-in-brazil-in-2017/789/2" TargetMode="External"/><Relationship Id="rId178" Type="http://schemas.openxmlformats.org/officeDocument/2006/relationships/hyperlink" Target="https://visguides.org/t/annual-power-generated-by-european-countries/788" TargetMode="External"/><Relationship Id="rId299" Type="http://schemas.openxmlformats.org/officeDocument/2006/relationships/hyperlink" Target="https://visguides.org/t/parameter-mapping-of-star-glyphs/755/3" TargetMode="External"/><Relationship Id="rId177" Type="http://schemas.openxmlformats.org/officeDocument/2006/relationships/hyperlink" Target="https://visguides.org/t/capacity-of-spanish-power-plants/753/2" TargetMode="External"/><Relationship Id="rId298" Type="http://schemas.openxmlformats.org/officeDocument/2006/relationships/hyperlink" Target="https://visguides.org/t/parameter-mapping-of-star-glyphs/755/3" TargetMode="External"/><Relationship Id="rId20" Type="http://schemas.openxmlformats.org/officeDocument/2006/relationships/hyperlink" Target="https://visguides.org/t/visualization-on-renewable-energy-generated-in-europe/629/3" TargetMode="External"/><Relationship Id="rId22" Type="http://schemas.openxmlformats.org/officeDocument/2006/relationships/hyperlink" Target="https://visguides.org/t/map-visualisation-of-the-percentage-of-renewable-energy-generation-in-south-america/580/3" TargetMode="External"/><Relationship Id="rId21" Type="http://schemas.openxmlformats.org/officeDocument/2006/relationships/hyperlink" Target="https://visguides.org/t/map-visualisation-of-the-percentage-of-renewable-energy-generation-in-south-america/580/3" TargetMode="External"/><Relationship Id="rId24" Type="http://schemas.openxmlformats.org/officeDocument/2006/relationships/hyperlink" Target="https://visguides.org/t/uk-fuel-generation-for-each-fuel-type-vs-the-number-of-power-plants-per-fuel-type-in-the-uk/634/2" TargetMode="External"/><Relationship Id="rId23" Type="http://schemas.openxmlformats.org/officeDocument/2006/relationships/hyperlink" Target="https://visguides.org/t/map-visualisation-of-the-percentage-of-renewable-energy-generation-in-south-america/580/3" TargetMode="External"/><Relationship Id="rId26" Type="http://schemas.openxmlformats.org/officeDocument/2006/relationships/hyperlink" Target="https://visguides.org/t/what-is-the-most-efficient-renewable-energy-source-in-comparison-to-the-number-of-plants-of-that-type/633/2" TargetMode="External"/><Relationship Id="rId25" Type="http://schemas.openxmlformats.org/officeDocument/2006/relationships/hyperlink" Target="https://visguides.org/t/uk-fuel-generation-for-each-fuel-type-vs-the-number-of-power-plants-per-fuel-type-in-the-uk/634/2" TargetMode="External"/><Relationship Id="rId28" Type="http://schemas.openxmlformats.org/officeDocument/2006/relationships/hyperlink" Target="https://visguides.org/t/what-would-the-best-way-to-display-global-power-plant-data-data-visualization-treemap-tableau/640" TargetMode="External"/><Relationship Id="rId27" Type="http://schemas.openxmlformats.org/officeDocument/2006/relationships/hyperlink" Target="https://visguides.org/t/what-is-the-most-efficient-renewable-energy-source-in-comparison-to-the-number-of-plants-of-that-type/633/2" TargetMode="External"/><Relationship Id="rId29" Type="http://schemas.openxmlformats.org/officeDocument/2006/relationships/hyperlink" Target="https://visguides.org/t/colour-choice-for-a-choropleth-map-of-power-production/626/2" TargetMode="External"/><Relationship Id="rId11" Type="http://schemas.openxmlformats.org/officeDocument/2006/relationships/hyperlink" Target="https://visguides.org/t/tree-map-fuel-types-distribution-around-the-world/600/2" TargetMode="External"/><Relationship Id="rId10" Type="http://schemas.openxmlformats.org/officeDocument/2006/relationships/hyperlink" Target="https://visguides.org/t/tree-map-fuel-types-distribution-around-the-world/600/2" TargetMode="External"/><Relationship Id="rId13" Type="http://schemas.openxmlformats.org/officeDocument/2006/relationships/hyperlink" Target="https://visguides.org/t/japan-nuclear-insecurity/606/2" TargetMode="External"/><Relationship Id="rId12" Type="http://schemas.openxmlformats.org/officeDocument/2006/relationships/hyperlink" Target="https://visguides.org/t/japan-nuclear-insecurity/606/2" TargetMode="External"/><Relationship Id="rId15" Type="http://schemas.openxmlformats.org/officeDocument/2006/relationships/hyperlink" Target="https://visguides.org/t/map-of-european-countries-with-ratio-of-sustainable-vs-unsustainable-power-plants/562/3" TargetMode="External"/><Relationship Id="rId198" Type="http://schemas.openxmlformats.org/officeDocument/2006/relationships/hyperlink" Target="https://visguides.org/t/the-most-popular-energy-in-different-countries-in-south-america/802" TargetMode="External"/><Relationship Id="rId14" Type="http://schemas.openxmlformats.org/officeDocument/2006/relationships/hyperlink" Target="https://visguides.org/t/map-of-european-countries-with-ratio-of-sustainable-vs-unsustainable-power-plants/562/3" TargetMode="External"/><Relationship Id="rId197" Type="http://schemas.openxmlformats.org/officeDocument/2006/relationships/hyperlink" Target="https://visguides.org/t/the-top-10-leading-countries-for-producing-power-since-2018/775/3" TargetMode="External"/><Relationship Id="rId17" Type="http://schemas.openxmlformats.org/officeDocument/2006/relationships/hyperlink" Target="https://visguides.org/t/the-distribution-of-power-plants-as-regards-primary-fuel-types-around-the-world/614" TargetMode="External"/><Relationship Id="rId196" Type="http://schemas.openxmlformats.org/officeDocument/2006/relationships/hyperlink" Target="https://visguides.org/t/the-top-10-leading-countries-for-producing-power-since-2018/775/3" TargetMode="External"/><Relationship Id="rId16" Type="http://schemas.openxmlformats.org/officeDocument/2006/relationships/hyperlink" Target="https://visguides.org/t/map-of-european-countries-with-ratio-of-sustainable-vs-unsustainable-power-plants/562/3" TargetMode="External"/><Relationship Id="rId195" Type="http://schemas.openxmlformats.org/officeDocument/2006/relationships/hyperlink" Target="https://visguides.org/t/the-top-10-leading-countries-for-producing-power-since-2018/775/3" TargetMode="External"/><Relationship Id="rId19" Type="http://schemas.openxmlformats.org/officeDocument/2006/relationships/hyperlink" Target="https://visguides.org/t/visualization-on-renewable-energy-generated-in-europe/629/3" TargetMode="External"/><Relationship Id="rId18" Type="http://schemas.openxmlformats.org/officeDocument/2006/relationships/hyperlink" Target="https://visguides.org/t/visualization-on-renewable-energy-generated-in-europe/629/3" TargetMode="External"/><Relationship Id="rId199" Type="http://schemas.openxmlformats.org/officeDocument/2006/relationships/hyperlink" Target="https://visguides.org/t/distribution-of-power-plants-across-western-europe/643/2" TargetMode="External"/><Relationship Id="rId84" Type="http://schemas.openxmlformats.org/officeDocument/2006/relationships/hyperlink" Target="https://visguides.org/t/scatter-plots-and-density-plot/611" TargetMode="External"/><Relationship Id="rId83" Type="http://schemas.openxmlformats.org/officeDocument/2006/relationships/hyperlink" Target="https://visguides.org/t/scatter-plots-and-density-plot/611" TargetMode="External"/><Relationship Id="rId86" Type="http://schemas.openxmlformats.org/officeDocument/2006/relationships/hyperlink" Target="https://visguides.org/t/visualisation-of-fuel-types-and-estimated-generation-in-south-america/687" TargetMode="External"/><Relationship Id="rId85" Type="http://schemas.openxmlformats.org/officeDocument/2006/relationships/hyperlink" Target="https://visguides.org/t/visualisation-of-fuel-types-and-estimated-generation-in-south-america/687" TargetMode="External"/><Relationship Id="rId88" Type="http://schemas.openxmlformats.org/officeDocument/2006/relationships/hyperlink" Target="https://visguides.org/t/renewable-vs-non-renewable-energy-in-northern-ireland/697" TargetMode="External"/><Relationship Id="rId150" Type="http://schemas.openxmlformats.org/officeDocument/2006/relationships/hyperlink" Target="https://visguides.org/t/the-distribution-of-power-plants/728/5" TargetMode="External"/><Relationship Id="rId271" Type="http://schemas.openxmlformats.org/officeDocument/2006/relationships/hyperlink" Target="https://visguides.org/t/trends-in-primary-fuel-usage-for-7-countries/854/2" TargetMode="External"/><Relationship Id="rId87" Type="http://schemas.openxmlformats.org/officeDocument/2006/relationships/hyperlink" Target="https://visguides.org/t/renewable-vs-non-renewable-energy-in-northern-ireland/697" TargetMode="External"/><Relationship Id="rId270" Type="http://schemas.openxmlformats.org/officeDocument/2006/relationships/hyperlink" Target="https://visguides.org/t/trends-in-primary-fuel-usage-for-7-countries/854/2" TargetMode="External"/><Relationship Id="rId89" Type="http://schemas.openxmlformats.org/officeDocument/2006/relationships/hyperlink" Target="https://visguides.org/t/distribution-of-power-plants-with-their-primary-fuel-and-estimated-power-generation-for-2014-in-france/695" TargetMode="External"/><Relationship Id="rId80" Type="http://schemas.openxmlformats.org/officeDocument/2006/relationships/hyperlink" Target="https://visguides.org/t/relationship-between-primary-fuel-sources-and-secondary-fuel-sources-using-radar-chart/774" TargetMode="External"/><Relationship Id="rId82" Type="http://schemas.openxmlformats.org/officeDocument/2006/relationships/hyperlink" Target="https://visguides.org/t/overview-on-global-power-plant/670" TargetMode="External"/><Relationship Id="rId81" Type="http://schemas.openxmlformats.org/officeDocument/2006/relationships/hyperlink" Target="https://visguides.org/t/relationship-between-primary-fuel-sources-and-secondary-fuel-sources-using-radar-chart/774" TargetMode="External"/><Relationship Id="rId1" Type="http://schemas.openxmlformats.org/officeDocument/2006/relationships/hyperlink" Target="https://visguides.org/t/packed-bubbles-china-primary-fuels/572/4" TargetMode="External"/><Relationship Id="rId2" Type="http://schemas.openxmlformats.org/officeDocument/2006/relationships/hyperlink" Target="https://visguides.org/t/packed-bubbles-china-primary-fuels/572/4" TargetMode="External"/><Relationship Id="rId3" Type="http://schemas.openxmlformats.org/officeDocument/2006/relationships/hyperlink" Target="https://visguides.org/t/packed-bubbles-china-primary-fuels/572/4" TargetMode="External"/><Relationship Id="rId149" Type="http://schemas.openxmlformats.org/officeDocument/2006/relationships/hyperlink" Target="https://visguides.org/t/the-distribution-of-power-plants/728/5" TargetMode="External"/><Relationship Id="rId4" Type="http://schemas.openxmlformats.org/officeDocument/2006/relationships/hyperlink" Target="https://visguides.org/t/packed-bubbles-china-primary-fuels/572/4" TargetMode="External"/><Relationship Id="rId148" Type="http://schemas.openxmlformats.org/officeDocument/2006/relationships/hyperlink" Target="https://visguides.org/t/the-distribution-of-power-plants/728/5" TargetMode="External"/><Relationship Id="rId269" Type="http://schemas.openxmlformats.org/officeDocument/2006/relationships/hyperlink" Target="https://visguides.org/t/tree-map-displaying-types-of-renewable-energy-power-plants-and-their-capacity-in-the-uk/856" TargetMode="External"/><Relationship Id="rId9" Type="http://schemas.openxmlformats.org/officeDocument/2006/relationships/hyperlink" Target="https://visguides.org/t/total-energy-productions-based-on-fuel-type/585/3" TargetMode="External"/><Relationship Id="rId143" Type="http://schemas.openxmlformats.org/officeDocument/2006/relationships/hyperlink" Target="https://visguides.org/t/us-power-plant-plot-and-statistics/742/3" TargetMode="External"/><Relationship Id="rId264" Type="http://schemas.openxmlformats.org/officeDocument/2006/relationships/hyperlink" Target="https://visguides.org/t/how-renewable-fuel-sources-in-great-britain-are-distributed-and-their-estimated-generation-gwh/845/2" TargetMode="External"/><Relationship Id="rId142" Type="http://schemas.openxmlformats.org/officeDocument/2006/relationships/hyperlink" Target="https://visguides.org/t/tree-map-for-the-amount-of-power-plants-across-the-globe/729/2" TargetMode="External"/><Relationship Id="rId263" Type="http://schemas.openxmlformats.org/officeDocument/2006/relationships/hyperlink" Target="https://visguides.org/t/renewable-vs-non-renewable-energy-in-the-uk-and-ireland-2014/835/3" TargetMode="External"/><Relationship Id="rId141" Type="http://schemas.openxmlformats.org/officeDocument/2006/relationships/hyperlink" Target="https://visguides.org/t/tree-map-for-the-amount-of-power-plants-across-the-globe/729/2" TargetMode="External"/><Relationship Id="rId262" Type="http://schemas.openxmlformats.org/officeDocument/2006/relationships/hyperlink" Target="https://visguides.org/t/renewable-vs-non-renewable-energy-in-the-uk-and-ireland-2014/835/3" TargetMode="External"/><Relationship Id="rId140" Type="http://schemas.openxmlformats.org/officeDocument/2006/relationships/hyperlink" Target="https://visguides.org/t/distribution-and-power-generation-of-power-plants-around-france/719/2" TargetMode="External"/><Relationship Id="rId261" Type="http://schemas.openxmlformats.org/officeDocument/2006/relationships/hyperlink" Target="https://visguides.org/t/renewable-vs-non-renewable-energy-in-the-uk-and-ireland-2014/835/3" TargetMode="External"/><Relationship Id="rId5" Type="http://schemas.openxmlformats.org/officeDocument/2006/relationships/hyperlink" Target="https://visguides.org/t/estimated-generation-gwh-in-wales-per-green-energy-type-power-plant/595/2" TargetMode="External"/><Relationship Id="rId147" Type="http://schemas.openxmlformats.org/officeDocument/2006/relationships/hyperlink" Target="https://visguides.org/t/the-distribution-of-power-plants/728/5" TargetMode="External"/><Relationship Id="rId268" Type="http://schemas.openxmlformats.org/officeDocument/2006/relationships/hyperlink" Target="https://visguides.org/t/mapping-primary-fuels-across-usa/852/2" TargetMode="External"/><Relationship Id="rId6" Type="http://schemas.openxmlformats.org/officeDocument/2006/relationships/hyperlink" Target="https://visguides.org/t/estimated-generation-gwh-in-wales-per-green-energy-type-power-plant/595/2" TargetMode="External"/><Relationship Id="rId146" Type="http://schemas.openxmlformats.org/officeDocument/2006/relationships/hyperlink" Target="https://visguides.org/t/the-distribution-of-power-plants/728/5" TargetMode="External"/><Relationship Id="rId267" Type="http://schemas.openxmlformats.org/officeDocument/2006/relationships/hyperlink" Target="https://visguides.org/t/mapping-primary-fuels-across-usa/852/2" TargetMode="External"/><Relationship Id="rId7" Type="http://schemas.openxmlformats.org/officeDocument/2006/relationships/hyperlink" Target="https://visguides.org/t/total-energy-productions-based-on-fuel-type/585/3" TargetMode="External"/><Relationship Id="rId145" Type="http://schemas.openxmlformats.org/officeDocument/2006/relationships/hyperlink" Target="https://visguides.org/t/us-power-plant-plot-and-statistics/742/3" TargetMode="External"/><Relationship Id="rId266" Type="http://schemas.openxmlformats.org/officeDocument/2006/relationships/hyperlink" Target="https://visguides.org/t/gantt-chart-showing-change-in-the-types-of-power-plants-being-commissioned/855" TargetMode="External"/><Relationship Id="rId8" Type="http://schemas.openxmlformats.org/officeDocument/2006/relationships/hyperlink" Target="https://visguides.org/t/total-energy-productions-based-on-fuel-type/585/3" TargetMode="External"/><Relationship Id="rId144" Type="http://schemas.openxmlformats.org/officeDocument/2006/relationships/hyperlink" Target="https://visguides.org/t/us-power-plant-plot-and-statistics/742/3" TargetMode="External"/><Relationship Id="rId265" Type="http://schemas.openxmlformats.org/officeDocument/2006/relationships/hyperlink" Target="https://visguides.org/t/how-renewable-fuel-sources-in-great-britain-are-distributed-and-their-estimated-generation-gwh/845/2" TargetMode="External"/><Relationship Id="rId73" Type="http://schemas.openxmlformats.org/officeDocument/2006/relationships/hyperlink" Target="https://visguides.org/t/area-chart-generation-capacity-over-the-years-for-each-power-fuel-type/810" TargetMode="External"/><Relationship Id="rId72" Type="http://schemas.openxmlformats.org/officeDocument/2006/relationships/hyperlink" Target="https://visguides.org/t/area-chart-generation-capacity-over-the-years-for-each-power-fuel-type/810" TargetMode="External"/><Relationship Id="rId75" Type="http://schemas.openxmlformats.org/officeDocument/2006/relationships/hyperlink" Target="https://visguides.org/t/parameter-mapping-of-star-glyphs/755" TargetMode="External"/><Relationship Id="rId74" Type="http://schemas.openxmlformats.org/officeDocument/2006/relationships/hyperlink" Target="https://visguides.org/t/parameter-mapping-of-star-glyphs/755" TargetMode="External"/><Relationship Id="rId77" Type="http://schemas.openxmlformats.org/officeDocument/2006/relationships/hyperlink" Target="https://visguides.org/t/relationship-between-primary-fuel-sources-and-secondary-fuel-sources-using-radar-chart/774" TargetMode="External"/><Relationship Id="rId260" Type="http://schemas.openxmlformats.org/officeDocument/2006/relationships/hyperlink" Target="https://visguides.org/t/wind-and-solar-fuel-distribution-across-europe/790/3" TargetMode="External"/><Relationship Id="rId76" Type="http://schemas.openxmlformats.org/officeDocument/2006/relationships/hyperlink" Target="https://visguides.org/t/parameter-mapping-of-star-glyphs/755" TargetMode="External"/><Relationship Id="rId79" Type="http://schemas.openxmlformats.org/officeDocument/2006/relationships/hyperlink" Target="https://visguides.org/t/relationship-between-primary-fuel-sources-and-secondary-fuel-sources-using-radar-chart/774" TargetMode="External"/><Relationship Id="rId78" Type="http://schemas.openxmlformats.org/officeDocument/2006/relationships/hyperlink" Target="https://visguides.org/t/relationship-between-primary-fuel-sources-and-secondary-fuel-sources-using-radar-chart/774" TargetMode="External"/><Relationship Id="rId71" Type="http://schemas.openxmlformats.org/officeDocument/2006/relationships/hyperlink" Target="https://visguides.org/t/avoiding-clutter-in-digital-maps/808" TargetMode="External"/><Relationship Id="rId70" Type="http://schemas.openxmlformats.org/officeDocument/2006/relationships/hyperlink" Target="https://visguides.org/t/avoiding-clutter-in-digital-maps/808" TargetMode="External"/><Relationship Id="rId139" Type="http://schemas.openxmlformats.org/officeDocument/2006/relationships/hyperlink" Target="https://visguides.org/t/distribution-and-power-generation-of-power-plants-around-france/719/2" TargetMode="External"/><Relationship Id="rId138" Type="http://schemas.openxmlformats.org/officeDocument/2006/relationships/hyperlink" Target="https://visguides.org/t/distribution-of-power-plants-across-the-globe/746/2" TargetMode="External"/><Relationship Id="rId259" Type="http://schemas.openxmlformats.org/officeDocument/2006/relationships/hyperlink" Target="https://visguides.org/t/wind-and-solar-fuel-distribution-across-europe/790/3" TargetMode="External"/><Relationship Id="rId137" Type="http://schemas.openxmlformats.org/officeDocument/2006/relationships/hyperlink" Target="https://visguides.org/t/distribution-of-power-plants-across-the-globe/746/2" TargetMode="External"/><Relationship Id="rId258" Type="http://schemas.openxmlformats.org/officeDocument/2006/relationships/hyperlink" Target="https://visguides.org/t/wind-and-solar-fuel-distribution-across-europe/790/3" TargetMode="External"/><Relationship Id="rId132" Type="http://schemas.openxmlformats.org/officeDocument/2006/relationships/hyperlink" Target="https://visguides.org/t/electricity-generated-from-each-fuel-source/582/3" TargetMode="External"/><Relationship Id="rId253" Type="http://schemas.openxmlformats.org/officeDocument/2006/relationships/hyperlink" Target="https://visguides.org/t/relationship-between-primary-fuel-sources-and-secondary-fuel-sources-using-radar-chart/774/5" TargetMode="External"/><Relationship Id="rId131" Type="http://schemas.openxmlformats.org/officeDocument/2006/relationships/hyperlink" Target="https://visguides.org/t/electricity-generated-from-each-fuel-source/582/3" TargetMode="External"/><Relationship Id="rId252" Type="http://schemas.openxmlformats.org/officeDocument/2006/relationships/hyperlink" Target="https://visguides.org/t/relationship-between-primary-fuel-sources-and-secondary-fuel-sources-using-radar-chart/774/5" TargetMode="External"/><Relationship Id="rId130" Type="http://schemas.openxmlformats.org/officeDocument/2006/relationships/hyperlink" Target="https://visguides.org/t/electricity-generated-from-each-fuel-source/582/3" TargetMode="External"/><Relationship Id="rId251" Type="http://schemas.openxmlformats.org/officeDocument/2006/relationships/hyperlink" Target="https://visguides.org/t/relationship-between-primary-fuel-sources-and-secondary-fuel-sources-using-radar-chart/774/5" TargetMode="External"/><Relationship Id="rId250" Type="http://schemas.openxmlformats.org/officeDocument/2006/relationships/hyperlink" Target="https://visguides.org/t/relationship-between-primary-fuel-sources-and-secondary-fuel-sources-using-radar-chart/774/5" TargetMode="External"/><Relationship Id="rId136" Type="http://schemas.openxmlformats.org/officeDocument/2006/relationships/hyperlink" Target="https://visguides.org/t/power-generation-in-china/708/4" TargetMode="External"/><Relationship Id="rId257" Type="http://schemas.openxmlformats.org/officeDocument/2006/relationships/hyperlink" Target="https://visguides.org/t/does-this-visualisation-make-sense/780/2" TargetMode="External"/><Relationship Id="rId135" Type="http://schemas.openxmlformats.org/officeDocument/2006/relationships/hyperlink" Target="https://visguides.org/t/power-generation-in-china/708/4" TargetMode="External"/><Relationship Id="rId256" Type="http://schemas.openxmlformats.org/officeDocument/2006/relationships/hyperlink" Target="https://visguides.org/t/does-this-visualisation-make-sense/780/2" TargetMode="External"/><Relationship Id="rId134" Type="http://schemas.openxmlformats.org/officeDocument/2006/relationships/hyperlink" Target="https://visguides.org/t/power-generation-in-china/708/4" TargetMode="External"/><Relationship Id="rId255" Type="http://schemas.openxmlformats.org/officeDocument/2006/relationships/hyperlink" Target="https://visguides.org/u/swanseastudent" TargetMode="External"/><Relationship Id="rId133" Type="http://schemas.openxmlformats.org/officeDocument/2006/relationships/hyperlink" Target="https://visguides.org/t/power-generation-in-china/708/4" TargetMode="External"/><Relationship Id="rId254" Type="http://schemas.openxmlformats.org/officeDocument/2006/relationships/hyperlink" Target="https://visguides.org/t/relationship-between-primary-fuel-sources-and-secondary-fuel-sources-using-radar-chart/774/5" TargetMode="External"/><Relationship Id="rId62" Type="http://schemas.openxmlformats.org/officeDocument/2006/relationships/hyperlink" Target="https://visguides.org/t/the-primary-fuel-type-distribution-in-2017/798/2" TargetMode="External"/><Relationship Id="rId61" Type="http://schemas.openxmlformats.org/officeDocument/2006/relationships/hyperlink" Target="https://visguides.org/t/the-primary-fuel-type-distribution-in-2017/798/2" TargetMode="External"/><Relationship Id="rId64" Type="http://schemas.openxmlformats.org/officeDocument/2006/relationships/hyperlink" Target="https://visguides.org/t/countries-with-lowest-power-generation/751" TargetMode="External"/><Relationship Id="rId63" Type="http://schemas.openxmlformats.org/officeDocument/2006/relationships/hyperlink" Target="https://visguides.org/t/the-primary-fuel-type-distribution-in-2017/798/2" TargetMode="External"/><Relationship Id="rId66" Type="http://schemas.openxmlformats.org/officeDocument/2006/relationships/hyperlink" Target="https://visguides.org/t/countries-with-lowest-power-generation/751" TargetMode="External"/><Relationship Id="rId172" Type="http://schemas.openxmlformats.org/officeDocument/2006/relationships/hyperlink" Target="https://visguides.org/t/packed-bubbles-visualisation/609/3" TargetMode="External"/><Relationship Id="rId293" Type="http://schemas.openxmlformats.org/officeDocument/2006/relationships/hyperlink" Target="https://visguides.org/t/map-visualization-of-global-power-plants/859/3" TargetMode="External"/><Relationship Id="rId65" Type="http://schemas.openxmlformats.org/officeDocument/2006/relationships/hyperlink" Target="https://visguides.org/t/countries-with-lowest-power-generation/751" TargetMode="External"/><Relationship Id="rId171" Type="http://schemas.openxmlformats.org/officeDocument/2006/relationships/hyperlink" Target="https://visguides.org/t/packed-bubbles-visualisation/609/3" TargetMode="External"/><Relationship Id="rId292" Type="http://schemas.openxmlformats.org/officeDocument/2006/relationships/hyperlink" Target="https://visguides.org/t/map-visualization-of-global-power-plants/859/3" TargetMode="External"/><Relationship Id="rId68" Type="http://schemas.openxmlformats.org/officeDocument/2006/relationships/hyperlink" Target="https://visguides.org/t/distribution-of-power-plants-across-western-europe/643" TargetMode="External"/><Relationship Id="rId170" Type="http://schemas.openxmlformats.org/officeDocument/2006/relationships/hyperlink" Target="https://visguides.org/t/packed-bubbles-visualisation/609/3" TargetMode="External"/><Relationship Id="rId291" Type="http://schemas.openxmlformats.org/officeDocument/2006/relationships/hyperlink" Target="https://visguides.org/t/map-visualization-of-global-power-plants/859/3" TargetMode="External"/><Relationship Id="rId67" Type="http://schemas.openxmlformats.org/officeDocument/2006/relationships/hyperlink" Target="https://visguides.org/t/countries-with-lowest-power-generation/751" TargetMode="External"/><Relationship Id="rId290" Type="http://schemas.openxmlformats.org/officeDocument/2006/relationships/hyperlink" Target="https://visguides.org/t/the-30-largest-energy-producing-countries/888" TargetMode="External"/><Relationship Id="rId60" Type="http://schemas.openxmlformats.org/officeDocument/2006/relationships/hyperlink" Target="https://visguides.org/t/the-primary-fuel-type-distribution-in-2017/798/2" TargetMode="External"/><Relationship Id="rId165" Type="http://schemas.openxmlformats.org/officeDocument/2006/relationships/hyperlink" Target="https://visguides.org/t/main-energy-sources-of-the-republic-of-ireland/758/2" TargetMode="External"/><Relationship Id="rId286" Type="http://schemas.openxmlformats.org/officeDocument/2006/relationships/hyperlink" Target="https://visguides.org/t/small-multiples-binned-scatter-plot-tooltip-advice/820/3" TargetMode="External"/><Relationship Id="rId69" Type="http://schemas.openxmlformats.org/officeDocument/2006/relationships/hyperlink" Target="https://visguides.org/t/distribution-of-power-plants-across-western-europe/643" TargetMode="External"/><Relationship Id="rId164" Type="http://schemas.openxmlformats.org/officeDocument/2006/relationships/hyperlink" Target="https://visguides.org/t/the-main-power-plant-in-thailand/764" TargetMode="External"/><Relationship Id="rId285" Type="http://schemas.openxmlformats.org/officeDocument/2006/relationships/hyperlink" Target="https://visguides.org/t/small-multiples-binned-scatter-plot-tooltip-advice/820/3" TargetMode="External"/><Relationship Id="rId163" Type="http://schemas.openxmlformats.org/officeDocument/2006/relationships/hyperlink" Target="https://visguides.org/t/breakdown-of-worldwide-power-capacities-mw-by-primary-fuel-source/693/2" TargetMode="External"/><Relationship Id="rId284" Type="http://schemas.openxmlformats.org/officeDocument/2006/relationships/hyperlink" Target="https://visguides.org/t/small-multiples-binned-scatter-plot-tooltip-advice/820/3" TargetMode="External"/><Relationship Id="rId162" Type="http://schemas.openxmlformats.org/officeDocument/2006/relationships/hyperlink" Target="https://visguides.org/t/breakdown-of-worldwide-power-capacities-mw-by-primary-fuel-source/693/2" TargetMode="External"/><Relationship Id="rId283" Type="http://schemas.openxmlformats.org/officeDocument/2006/relationships/hyperlink" Target="https://visguides.org/t/each-countries-usage-of-fuel-types-what-colours-fit/879" TargetMode="External"/><Relationship Id="rId169" Type="http://schemas.openxmlformats.org/officeDocument/2006/relationships/hyperlink" Target="https://visguides.org/t/generating-capacity-of-chinas-power-plants-and-energy-of-each-type/773" TargetMode="External"/><Relationship Id="rId168" Type="http://schemas.openxmlformats.org/officeDocument/2006/relationships/hyperlink" Target="https://visguides.org/t/which-fuel-sources-power-the-world/631/2" TargetMode="External"/><Relationship Id="rId289" Type="http://schemas.openxmlformats.org/officeDocument/2006/relationships/hyperlink" Target="https://visguides.org/t/depedence-on-non-renewable-energy-of-the-world/885" TargetMode="External"/><Relationship Id="rId167" Type="http://schemas.openxmlformats.org/officeDocument/2006/relationships/hyperlink" Target="https://visguides.org/t/which-fuel-sources-power-the-world/631/2" TargetMode="External"/><Relationship Id="rId288" Type="http://schemas.openxmlformats.org/officeDocument/2006/relationships/hyperlink" Target="https://visguides.org/t/stacking-information-on-butterflies/877/2" TargetMode="External"/><Relationship Id="rId166" Type="http://schemas.openxmlformats.org/officeDocument/2006/relationships/hyperlink" Target="https://visguides.org/t/main-energy-sources-of-the-republic-of-ireland/758/2" TargetMode="External"/><Relationship Id="rId287" Type="http://schemas.openxmlformats.org/officeDocument/2006/relationships/hyperlink" Target="https://visguides.org/t/stacking-information-on-butterflies/877/2" TargetMode="External"/><Relationship Id="rId51" Type="http://schemas.openxmlformats.org/officeDocument/2006/relationships/hyperlink" Target="https://visguides.org/t/power-plant-distribution-in-china/667/2" TargetMode="External"/><Relationship Id="rId50" Type="http://schemas.openxmlformats.org/officeDocument/2006/relationships/hyperlink" Target="https://visguides.org/t/power-plant-distribution-in-china/667/2" TargetMode="External"/><Relationship Id="rId53" Type="http://schemas.openxmlformats.org/officeDocument/2006/relationships/hyperlink" Target="https://visguides.org/t/scatter-plots-and-density-plot/611/2" TargetMode="External"/><Relationship Id="rId52" Type="http://schemas.openxmlformats.org/officeDocument/2006/relationships/hyperlink" Target="https://visguides.org/t/overview-on-global-power-plant/670" TargetMode="External"/><Relationship Id="rId55" Type="http://schemas.openxmlformats.org/officeDocument/2006/relationships/hyperlink" Target="https://visguides.org/t/visualisation-of-fuel-types-and-estimated-generation-in-south-america/687/2" TargetMode="External"/><Relationship Id="rId161" Type="http://schemas.openxmlformats.org/officeDocument/2006/relationships/hyperlink" Target="https://visguides.org/t/sankey-diagram-continent-energy-capacity/593/4" TargetMode="External"/><Relationship Id="rId282" Type="http://schemas.openxmlformats.org/officeDocument/2006/relationships/hyperlink" Target="https://visguides.org/t/trends-in-the-number-and-distribution-of-power-plants-in-china-1980-2018/874/2" TargetMode="External"/><Relationship Id="rId54" Type="http://schemas.openxmlformats.org/officeDocument/2006/relationships/hyperlink" Target="https://visguides.org/t/scatter-plots-and-density-plot/611/2" TargetMode="External"/><Relationship Id="rId160" Type="http://schemas.openxmlformats.org/officeDocument/2006/relationships/hyperlink" Target="https://visguides.org/t/sankey-diagram-continent-energy-capacity/593/4" TargetMode="External"/><Relationship Id="rId281" Type="http://schemas.openxmlformats.org/officeDocument/2006/relationships/hyperlink" Target="https://visguides.org/t/trends-in-the-number-and-distribution-of-power-plants-in-china-1980-2018/874/2" TargetMode="External"/><Relationship Id="rId57" Type="http://schemas.openxmlformats.org/officeDocument/2006/relationships/hyperlink" Target="https://visguides.org/t/renewable-energy-sources-in-wales/659/2" TargetMode="External"/><Relationship Id="rId280" Type="http://schemas.openxmlformats.org/officeDocument/2006/relationships/hyperlink" Target="https://visguides.org/t/packed-bubbles-visualisation-of-power-plant-generating-capacity-by-country/682/3" TargetMode="External"/><Relationship Id="rId56" Type="http://schemas.openxmlformats.org/officeDocument/2006/relationships/hyperlink" Target="https://visguides.org/t/visualisation-of-fuel-types-and-estimated-generation-in-south-america/687/2" TargetMode="External"/><Relationship Id="rId159" Type="http://schemas.openxmlformats.org/officeDocument/2006/relationships/hyperlink" Target="https://visguides.org/t/sankey-diagram-continent-energy-capacity/593/4" TargetMode="External"/><Relationship Id="rId59" Type="http://schemas.openxmlformats.org/officeDocument/2006/relationships/hyperlink" Target="https://visguides.org/t/power-generation-from-coal-by-country/692/2" TargetMode="External"/><Relationship Id="rId154" Type="http://schemas.openxmlformats.org/officeDocument/2006/relationships/hyperlink" Target="https://visguides.org/t/tree-map-of-primary-fuel-capacity/598/3" TargetMode="External"/><Relationship Id="rId275" Type="http://schemas.openxmlformats.org/officeDocument/2006/relationships/hyperlink" Target="https://visguides.org/t/the-capacity-of-different-countries-to-produce-energy-from-wind/864" TargetMode="External"/><Relationship Id="rId58" Type="http://schemas.openxmlformats.org/officeDocument/2006/relationships/hyperlink" Target="https://visguides.org/t/power-generation-from-coal-by-country/692/2" TargetMode="External"/><Relationship Id="rId153" Type="http://schemas.openxmlformats.org/officeDocument/2006/relationships/hyperlink" Target="https://visguides.org/t/tree-map-of-primary-fuel-capacity/598/3" TargetMode="External"/><Relationship Id="rId274" Type="http://schemas.openxmlformats.org/officeDocument/2006/relationships/hyperlink" Target="https://visguides.org/t/symbol-maps-to-visualise-countries-geolocation-sources/863" TargetMode="External"/><Relationship Id="rId152" Type="http://schemas.openxmlformats.org/officeDocument/2006/relationships/hyperlink" Target="https://visguides.org/t/relationship-between-number-of-power-plants-and-electricity-generation/651/2" TargetMode="External"/><Relationship Id="rId273" Type="http://schemas.openxmlformats.org/officeDocument/2006/relationships/hyperlink" Target="https://visguides.org/t/scatter-plot-comparing-power-output-of-plants-to-time/849/2" TargetMode="External"/><Relationship Id="rId151" Type="http://schemas.openxmlformats.org/officeDocument/2006/relationships/hyperlink" Target="https://visguides.org/t/relationship-between-number-of-power-plants-and-electricity-generation/651/2" TargetMode="External"/><Relationship Id="rId272" Type="http://schemas.openxmlformats.org/officeDocument/2006/relationships/hyperlink" Target="https://visguides.org/t/scatter-plot-comparing-power-output-of-plants-to-time/849/2" TargetMode="External"/><Relationship Id="rId158" Type="http://schemas.openxmlformats.org/officeDocument/2006/relationships/hyperlink" Target="https://visguides.org/t/sankey-diagram-continent-energy-capacity/593/4" TargetMode="External"/><Relationship Id="rId279" Type="http://schemas.openxmlformats.org/officeDocument/2006/relationships/hyperlink" Target="https://visguides.org/t/packed-bubbles-visualisation-of-power-plant-generating-capacity-by-country/682/3" TargetMode="External"/><Relationship Id="rId157" Type="http://schemas.openxmlformats.org/officeDocument/2006/relationships/hyperlink" Target="https://visguides.org/t/most-popular-primary-fuel-per-country-around-the-world/726/2" TargetMode="External"/><Relationship Id="rId278" Type="http://schemas.openxmlformats.org/officeDocument/2006/relationships/hyperlink" Target="https://visguides.org/t/packed-bubbles-visualisation-of-power-plant-generating-capacity-by-country/682/3" TargetMode="External"/><Relationship Id="rId156" Type="http://schemas.openxmlformats.org/officeDocument/2006/relationships/hyperlink" Target="https://visguides.org/t/most-popular-primary-fuel-per-country-around-the-world/726/2" TargetMode="External"/><Relationship Id="rId277" Type="http://schemas.openxmlformats.org/officeDocument/2006/relationships/hyperlink" Target="https://visguides.org/t/interactive-chart-with-cross-highlighting/872" TargetMode="External"/><Relationship Id="rId155" Type="http://schemas.openxmlformats.org/officeDocument/2006/relationships/hyperlink" Target="https://visguides.org/t/tree-map-of-primary-fuel-capacity/598/3" TargetMode="External"/><Relationship Id="rId276" Type="http://schemas.openxmlformats.org/officeDocument/2006/relationships/hyperlink" Target="https://visguides.org/t/prolifiration-of-power-generation-energy-sources-globally/871" TargetMode="External"/><Relationship Id="rId107" Type="http://schemas.openxmlformats.org/officeDocument/2006/relationships/hyperlink" Target="https://visguides.org/t/visualization-showing-all-the-renewable-source-powerplants-in-india/709/2" TargetMode="External"/><Relationship Id="rId228" Type="http://schemas.openxmlformats.org/officeDocument/2006/relationships/hyperlink" Target="https://visguides.org/t/the-main-generation-energy-and-power-plant-distribution-in-britain-in-different-periods/825/2" TargetMode="External"/><Relationship Id="rId106" Type="http://schemas.openxmlformats.org/officeDocument/2006/relationships/hyperlink" Target="https://visguides.org/t/packed-bubbles-visualization-of-global-power-production-per-country/680/2" TargetMode="External"/><Relationship Id="rId227" Type="http://schemas.openxmlformats.org/officeDocument/2006/relationships/hyperlink" Target="https://visguides.org/t/generated-power-for-different-fuel-in-each-continent/717/8" TargetMode="External"/><Relationship Id="rId105" Type="http://schemas.openxmlformats.org/officeDocument/2006/relationships/hyperlink" Target="https://visguides.org/t/packed-bubbles-visualization-of-global-power-production-per-country/680/2" TargetMode="External"/><Relationship Id="rId226" Type="http://schemas.openxmlformats.org/officeDocument/2006/relationships/hyperlink" Target="https://visguides.org/t/generated-power-for-different-fuel-in-each-continent/717/8" TargetMode="External"/><Relationship Id="rId104" Type="http://schemas.openxmlformats.org/officeDocument/2006/relationships/hyperlink" Target="https://visguides.org/t/is-my-plot-easy-to-understand-what-it-is-showing/675" TargetMode="External"/><Relationship Id="rId225" Type="http://schemas.openxmlformats.org/officeDocument/2006/relationships/hyperlink" Target="https://visguides.org/t/generated-power-for-different-fuel-in-each-continent/717/8" TargetMode="External"/><Relationship Id="rId109" Type="http://schemas.openxmlformats.org/officeDocument/2006/relationships/hyperlink" Target="https://visguides.org/t/multi-country-power-plant-companies/704/3" TargetMode="External"/><Relationship Id="rId108" Type="http://schemas.openxmlformats.org/officeDocument/2006/relationships/hyperlink" Target="https://visguides.org/t/visualization-showing-all-the-renewable-source-powerplants-in-india/709/2" TargetMode="External"/><Relationship Id="rId229" Type="http://schemas.openxmlformats.org/officeDocument/2006/relationships/hyperlink" Target="https://visguides.org/t/the-main-generation-energy-and-power-plant-distribution-in-britain-in-different-periods/825/2" TargetMode="External"/><Relationship Id="rId220" Type="http://schemas.openxmlformats.org/officeDocument/2006/relationships/hyperlink" Target="https://visguides.org/t/generated-power-for-different-fuel-in-each-continent/717/8" TargetMode="External"/><Relationship Id="rId103" Type="http://schemas.openxmlformats.org/officeDocument/2006/relationships/hyperlink" Target="https://visguides.org/t/is-my-plot-easy-to-understand-what-it-is-showing/675" TargetMode="External"/><Relationship Id="rId224" Type="http://schemas.openxmlformats.org/officeDocument/2006/relationships/hyperlink" Target="https://visguides.org/t/generated-power-for-different-fuel-in-each-continent/717/8" TargetMode="External"/><Relationship Id="rId102" Type="http://schemas.openxmlformats.org/officeDocument/2006/relationships/hyperlink" Target="https://visguides.org/t/is-my-plot-easy-to-understand-what-it-is-showing/675" TargetMode="External"/><Relationship Id="rId223" Type="http://schemas.openxmlformats.org/officeDocument/2006/relationships/hyperlink" Target="https://visguides.org/t/generated-power-for-different-fuel-in-each-continent/717/8" TargetMode="External"/><Relationship Id="rId101" Type="http://schemas.openxmlformats.org/officeDocument/2006/relationships/hyperlink" Target="https://visguides.org/t/is-my-plot-easy-to-understand-what-it-is-showing/675" TargetMode="External"/><Relationship Id="rId222" Type="http://schemas.openxmlformats.org/officeDocument/2006/relationships/hyperlink" Target="https://visguides.org/t/generated-power-for-different-fuel-in-each-continent/717/8" TargetMode="External"/><Relationship Id="rId100" Type="http://schemas.openxmlformats.org/officeDocument/2006/relationships/hyperlink" Target="https://visguides.org/t/renewable-energy-generation-and-capacity-of-the-years-2013-2017/689/2" TargetMode="External"/><Relationship Id="rId221" Type="http://schemas.openxmlformats.org/officeDocument/2006/relationships/hyperlink" Target="https://visguides.org/t/generated-power-for-different-fuel-in-each-continent/717/8" TargetMode="External"/><Relationship Id="rId217" Type="http://schemas.openxmlformats.org/officeDocument/2006/relationships/hyperlink" Target="https://visguides.org/t/countries-with-lowest-power-generation/751/4" TargetMode="External"/><Relationship Id="rId216" Type="http://schemas.openxmlformats.org/officeDocument/2006/relationships/hyperlink" Target="https://visguides.org/t/countries-with-lowest-power-generation/751/4" TargetMode="External"/><Relationship Id="rId215" Type="http://schemas.openxmlformats.org/officeDocument/2006/relationships/hyperlink" Target="https://visguides.org/t/low-emission-energy-sources-growth/743/2" TargetMode="External"/><Relationship Id="rId214" Type="http://schemas.openxmlformats.org/officeDocument/2006/relationships/hyperlink" Target="https://visguides.org/t/low-emission-energy-sources-growth/743/2" TargetMode="External"/><Relationship Id="rId219" Type="http://schemas.openxmlformats.org/officeDocument/2006/relationships/hyperlink" Target="https://visguides.org/t/countries-with-lowest-power-generation/751/4" TargetMode="External"/><Relationship Id="rId218" Type="http://schemas.openxmlformats.org/officeDocument/2006/relationships/hyperlink" Target="https://visguides.org/t/countries-with-lowest-power-generation/751/4" TargetMode="External"/><Relationship Id="rId330" Type="http://schemas.openxmlformats.org/officeDocument/2006/relationships/hyperlink" Target="https://visguides.org/t/is-my-visualisation-clear-enough/916/3" TargetMode="External"/><Relationship Id="rId213" Type="http://schemas.openxmlformats.org/officeDocument/2006/relationships/hyperlink" Target="https://visguides.org/t/visualizing-global-power-plant-data/821" TargetMode="External"/><Relationship Id="rId212" Type="http://schemas.openxmlformats.org/officeDocument/2006/relationships/hyperlink" Target="https://visguides.org/t/global-total-estimated-power-generation-by-country/795/2" TargetMode="External"/><Relationship Id="rId333" Type="http://schemas.openxmlformats.org/officeDocument/2006/relationships/drawing" Target="../drawings/drawing7.xml"/><Relationship Id="rId211" Type="http://schemas.openxmlformats.org/officeDocument/2006/relationships/hyperlink" Target="https://visguides.org/t/global-total-estimated-power-generation-by-country/795/2" TargetMode="External"/><Relationship Id="rId332" Type="http://schemas.openxmlformats.org/officeDocument/2006/relationships/hyperlink" Target="https://visguides.org/t/is-my-visualisation-clear-enough/916/3" TargetMode="External"/><Relationship Id="rId210" Type="http://schemas.openxmlformats.org/officeDocument/2006/relationships/hyperlink" Target="https://visguides.org/t/fuel-types-used-in-different-countries-around-the-world/787/2" TargetMode="External"/><Relationship Id="rId331" Type="http://schemas.openxmlformats.org/officeDocument/2006/relationships/hyperlink" Target="https://visguides.org/t/is-my-visualisation-clear-enough/916/3" TargetMode="External"/><Relationship Id="rId129" Type="http://schemas.openxmlformats.org/officeDocument/2006/relationships/hyperlink" Target="https://visguides.org/t/number-of-power-plants-in-europe-countries/604/2" TargetMode="External"/><Relationship Id="rId128" Type="http://schemas.openxmlformats.org/officeDocument/2006/relationships/hyperlink" Target="https://visguides.org/t/number-of-power-plants-in-europe-countries/604/2" TargetMode="External"/><Relationship Id="rId249" Type="http://schemas.openxmlformats.org/officeDocument/2006/relationships/hyperlink" Target="https://visguides.org/t/russian-energy-production-by-fuel-type/836" TargetMode="External"/><Relationship Id="rId127" Type="http://schemas.openxmlformats.org/officeDocument/2006/relationships/hyperlink" Target="https://visguides.org/t/number-of-power-plants-in-middle-eastern-countries/625/4" TargetMode="External"/><Relationship Id="rId248" Type="http://schemas.openxmlformats.org/officeDocument/2006/relationships/hyperlink" Target="https://visguides.org/t/choosing-the-colour-scheme-of-a-choropleth-displaying-the-oldest-power-plant-in-each-country/800/4" TargetMode="External"/><Relationship Id="rId126" Type="http://schemas.openxmlformats.org/officeDocument/2006/relationships/hyperlink" Target="https://visguides.org/t/number-of-power-plants-in-middle-eastern-countries/625/4" TargetMode="External"/><Relationship Id="rId247" Type="http://schemas.openxmlformats.org/officeDocument/2006/relationships/hyperlink" Target="https://visguides.org/t/choosing-the-colour-scheme-of-a-choropleth-displaying-the-oldest-power-plant-in-each-country/800/4" TargetMode="External"/><Relationship Id="rId121" Type="http://schemas.openxmlformats.org/officeDocument/2006/relationships/hyperlink" Target="https://visguides.org/t/2013-2017-estimated-primary-fuel-generation-gwh-comparison/698/3" TargetMode="External"/><Relationship Id="rId242" Type="http://schemas.openxmlformats.org/officeDocument/2006/relationships/hyperlink" Target="https://visguides.org/t/capacity-mw-of-european-countries-and-renewable-proportions/731/3" TargetMode="External"/><Relationship Id="rId120" Type="http://schemas.openxmlformats.org/officeDocument/2006/relationships/hyperlink" Target="https://visguides.org/t/does-this-power-plant-visualisation-convey-too-much-information/594/3" TargetMode="External"/><Relationship Id="rId241" Type="http://schemas.openxmlformats.org/officeDocument/2006/relationships/hyperlink" Target="https://visguides.org/t/estimated-power-generated-per-country/830/2" TargetMode="External"/><Relationship Id="rId240" Type="http://schemas.openxmlformats.org/officeDocument/2006/relationships/hyperlink" Target="https://visguides.org/t/estimated-power-generated-per-country/830/2" TargetMode="External"/><Relationship Id="rId125" Type="http://schemas.openxmlformats.org/officeDocument/2006/relationships/hyperlink" Target="https://visguides.org/t/number-of-power-plants-in-middle-eastern-countries/625/4" TargetMode="External"/><Relationship Id="rId246" Type="http://schemas.openxmlformats.org/officeDocument/2006/relationships/hyperlink" Target="https://visguides.org/t/choosing-the-colour-scheme-of-a-choropleth-displaying-the-oldest-power-plant-in-each-country/800/4" TargetMode="External"/><Relationship Id="rId124" Type="http://schemas.openxmlformats.org/officeDocument/2006/relationships/hyperlink" Target="https://visguides.org/t/number-of-power-plants-in-middle-eastern-countries/625/4" TargetMode="External"/><Relationship Id="rId245" Type="http://schemas.openxmlformats.org/officeDocument/2006/relationships/hyperlink" Target="https://visguides.org/t/choosing-the-colour-scheme-of-a-choropleth-displaying-the-oldest-power-plant-in-each-country/800/4" TargetMode="External"/><Relationship Id="rId123" Type="http://schemas.openxmlformats.org/officeDocument/2006/relationships/hyperlink" Target="https://visguides.org/t/2013-2017-estimated-primary-fuel-generation-gwh-comparison/698/3" TargetMode="External"/><Relationship Id="rId244" Type="http://schemas.openxmlformats.org/officeDocument/2006/relationships/hyperlink" Target="https://visguides.org/t/capacity-mw-of-european-countries-and-renewable-proportions/731/3" TargetMode="External"/><Relationship Id="rId122" Type="http://schemas.openxmlformats.org/officeDocument/2006/relationships/hyperlink" Target="https://visguides.org/t/2013-2017-estimated-primary-fuel-generation-gwh-comparison/698/3" TargetMode="External"/><Relationship Id="rId243" Type="http://schemas.openxmlformats.org/officeDocument/2006/relationships/hyperlink" Target="https://visguides.org/t/capacity-mw-of-european-countries-and-renewable-proportions/731/3" TargetMode="External"/><Relationship Id="rId95" Type="http://schemas.openxmlformats.org/officeDocument/2006/relationships/hyperlink" Target="https://visguides.org/t/packed-bubbles-chart-shows-the-average-gwh-2014-for-countries/608" TargetMode="External"/><Relationship Id="rId94" Type="http://schemas.openxmlformats.org/officeDocument/2006/relationships/hyperlink" Target="https://visguides.org/t/packed-bubbles-chart-shows-the-average-gwh-2014-for-countries/608" TargetMode="External"/><Relationship Id="rId97" Type="http://schemas.openxmlformats.org/officeDocument/2006/relationships/hyperlink" Target="https://visguides.org/t/countries-by-their-most-numerous-fuel-type/584/2" TargetMode="External"/><Relationship Id="rId96" Type="http://schemas.openxmlformats.org/officeDocument/2006/relationships/hyperlink" Target="https://visguides.org/t/packed-bubbles-chart-shows-the-average-gwh-2014-for-countries/608" TargetMode="External"/><Relationship Id="rId99" Type="http://schemas.openxmlformats.org/officeDocument/2006/relationships/hyperlink" Target="https://visguides.org/t/renewable-energy-generation-and-capacity-of-the-years-2013-2017/689/2" TargetMode="External"/><Relationship Id="rId98" Type="http://schemas.openxmlformats.org/officeDocument/2006/relationships/hyperlink" Target="https://visguides.org/t/countries-by-their-most-numerous-fuel-type/584/2" TargetMode="External"/><Relationship Id="rId91" Type="http://schemas.openxmlformats.org/officeDocument/2006/relationships/hyperlink" Target="https://visguides.org/t/distribution-of-power-plants-with-their-primary-fuel-and-estimated-power-generation-for-2014-in-france/695" TargetMode="External"/><Relationship Id="rId90" Type="http://schemas.openxmlformats.org/officeDocument/2006/relationships/hyperlink" Target="https://visguides.org/t/distribution-of-power-plants-with-their-primary-fuel-and-estimated-power-generation-for-2014-in-france/695" TargetMode="External"/><Relationship Id="rId93" Type="http://schemas.openxmlformats.org/officeDocument/2006/relationships/hyperlink" Target="https://visguides.org/t/packed-bubbles-chart-shows-the-average-gwh-2014-for-countries/608" TargetMode="External"/><Relationship Id="rId92" Type="http://schemas.openxmlformats.org/officeDocument/2006/relationships/hyperlink" Target="https://visguides.org/t/packed-bubbles-chart-shows-the-average-gwh-2014-for-countries/608" TargetMode="External"/><Relationship Id="rId118" Type="http://schemas.openxmlformats.org/officeDocument/2006/relationships/hyperlink" Target="https://visguides.org/t/does-this-power-plant-visualisation-convey-too-much-information/594/3" TargetMode="External"/><Relationship Id="rId239" Type="http://schemas.openxmlformats.org/officeDocument/2006/relationships/hyperlink" Target="https://visguides.org/t/gantt-chart-visualisation-of-power-plants-and-the-fuel-source-used/676/3" TargetMode="External"/><Relationship Id="rId117" Type="http://schemas.openxmlformats.org/officeDocument/2006/relationships/hyperlink" Target="https://visguides.org/t/encoding-attributes-to-both-hue-and-saturation/621/2" TargetMode="External"/><Relationship Id="rId238" Type="http://schemas.openxmlformats.org/officeDocument/2006/relationships/hyperlink" Target="https://visguides.org/t/gantt-chart-visualisation-of-power-plants-and-the-fuel-source-used/676/3" TargetMode="External"/><Relationship Id="rId116" Type="http://schemas.openxmlformats.org/officeDocument/2006/relationships/hyperlink" Target="https://visguides.org/t/encoding-attributes-to-both-hue-and-saturation/621/2" TargetMode="External"/><Relationship Id="rId237" Type="http://schemas.openxmlformats.org/officeDocument/2006/relationships/hyperlink" Target="https://visguides.org/t/gantt-chart-visualisation-of-power-plants-and-the-fuel-source-used/676/3" TargetMode="External"/><Relationship Id="rId115" Type="http://schemas.openxmlformats.org/officeDocument/2006/relationships/hyperlink" Target="https://visguides.org/t/bullet-graph-to-show-the-use-of-unrenewable-energy-before-and-after-the-paris-agreement/725" TargetMode="External"/><Relationship Id="rId236" Type="http://schemas.openxmlformats.org/officeDocument/2006/relationships/hyperlink" Target="https://visguides.org/t/fuel-distributions-in-russia/769/2" TargetMode="External"/><Relationship Id="rId119" Type="http://schemas.openxmlformats.org/officeDocument/2006/relationships/hyperlink" Target="https://visguides.org/t/does-this-power-plant-visualisation-convey-too-much-information/594/3" TargetMode="External"/><Relationship Id="rId110" Type="http://schemas.openxmlformats.org/officeDocument/2006/relationships/hyperlink" Target="https://visguides.org/t/multi-country-power-plant-companies/704/3" TargetMode="External"/><Relationship Id="rId231" Type="http://schemas.openxmlformats.org/officeDocument/2006/relationships/hyperlink" Target="https://visguides.org/t/digital-map-question-about-country-pollution/826/2" TargetMode="External"/><Relationship Id="rId230" Type="http://schemas.openxmlformats.org/officeDocument/2006/relationships/hyperlink" Target="https://visguides.org/t/digital-map-question-about-country-pollution/826/2" TargetMode="External"/><Relationship Id="rId114" Type="http://schemas.openxmlformats.org/officeDocument/2006/relationships/hyperlink" Target="https://visguides.org/t/treemap-displaying-numbers-of-renewable-and-non-renewable-power-plants/715" TargetMode="External"/><Relationship Id="rId235" Type="http://schemas.openxmlformats.org/officeDocument/2006/relationships/hyperlink" Target="https://visguides.org/t/fuel-distributions-in-russia/769/2" TargetMode="External"/><Relationship Id="rId113" Type="http://schemas.openxmlformats.org/officeDocument/2006/relationships/hyperlink" Target="https://visguides.org/t/comparison-of-renewable-non-renewable-power-sources-between-countries/648/2" TargetMode="External"/><Relationship Id="rId234" Type="http://schemas.openxmlformats.org/officeDocument/2006/relationships/hyperlink" Target="https://visguides.org/t/largest-generators-of-power-by-power-type/828/2" TargetMode="External"/><Relationship Id="rId112" Type="http://schemas.openxmlformats.org/officeDocument/2006/relationships/hyperlink" Target="https://visguides.org/t/comparison-of-renewable-non-renewable-power-sources-between-countries/648/2" TargetMode="External"/><Relationship Id="rId233" Type="http://schemas.openxmlformats.org/officeDocument/2006/relationships/hyperlink" Target="https://visguides.org/t/largest-generators-of-power-by-power-type/828/2" TargetMode="External"/><Relationship Id="rId111" Type="http://schemas.openxmlformats.org/officeDocument/2006/relationships/hyperlink" Target="https://visguides.org/t/multi-country-power-plant-companies/704/3" TargetMode="External"/><Relationship Id="rId232" Type="http://schemas.openxmlformats.org/officeDocument/2006/relationships/hyperlink" Target="https://visguides.org/t/treemap-visualisation-on-electrical-generating-capacity-of-power-plants-globally/741/3" TargetMode="External"/><Relationship Id="rId305" Type="http://schemas.openxmlformats.org/officeDocument/2006/relationships/hyperlink" Target="https://visguides.org/t/global-maximum-capacity-treemap/784/2" TargetMode="External"/><Relationship Id="rId304" Type="http://schemas.openxmlformats.org/officeDocument/2006/relationships/hyperlink" Target="https://visguides.org/t/global-maximum-capacity-treemap/784/2" TargetMode="External"/><Relationship Id="rId303" Type="http://schemas.openxmlformats.org/officeDocument/2006/relationships/hyperlink" Target="https://visguides.org/t/power-density-of-different-power-plants/902" TargetMode="External"/><Relationship Id="rId302" Type="http://schemas.openxmlformats.org/officeDocument/2006/relationships/hyperlink" Target="https://visguides.org/t/coal-treemap-visualization-of-power-plants-in-canada/901" TargetMode="External"/><Relationship Id="rId309" Type="http://schemas.openxmlformats.org/officeDocument/2006/relationships/hyperlink" Target="https://visguides.org/t/treemap-visualisation-of-global-power-plants/896/3" TargetMode="External"/><Relationship Id="rId308" Type="http://schemas.openxmlformats.org/officeDocument/2006/relationships/hyperlink" Target="https://visguides.org/t/treemap-visualisation-of-global-power-plants/896/3" TargetMode="External"/><Relationship Id="rId307" Type="http://schemas.openxmlformats.org/officeDocument/2006/relationships/hyperlink" Target="http://datasets.wri.org/dataset/globalpowerplantdatabase" TargetMode="External"/><Relationship Id="rId306" Type="http://schemas.openxmlformats.org/officeDocument/2006/relationships/hyperlink" Target="https://visguides.org/t/treemap-visualisation-of-global-power-plants/896/3" TargetMode="External"/><Relationship Id="rId301" Type="http://schemas.openxmlformats.org/officeDocument/2006/relationships/hyperlink" Target="https://visguides.org/t/multiple-colour-encodings-for-countries-in-a-choropleth-map/898" TargetMode="External"/><Relationship Id="rId300" Type="http://schemas.openxmlformats.org/officeDocument/2006/relationships/hyperlink" Target="https://visguides.org/t/parameter-mapping-of-star-glyphs/755/3" TargetMode="External"/><Relationship Id="rId206" Type="http://schemas.openxmlformats.org/officeDocument/2006/relationships/hyperlink" Target="https://visguides.org/t/area-chart-generation-capacity-over-the-years-for-each-power-fuel-type/810/2" TargetMode="External"/><Relationship Id="rId327" Type="http://schemas.openxmlformats.org/officeDocument/2006/relationships/hyperlink" Target="https://visguides.org/t/tree-map-showing-power-plants-that-uses-the-most-capacity/917/2" TargetMode="External"/><Relationship Id="rId205" Type="http://schemas.openxmlformats.org/officeDocument/2006/relationships/hyperlink" Target="https://visguides.org/t/area-chart-generation-capacity-over-the-years-for-each-power-fuel-type/810/2" TargetMode="External"/><Relationship Id="rId326" Type="http://schemas.openxmlformats.org/officeDocument/2006/relationships/hyperlink" Target="https://visguides.org/t/tree-map-showing-power-plants-that-uses-the-most-capacity/917/2" TargetMode="External"/><Relationship Id="rId204" Type="http://schemas.openxmlformats.org/officeDocument/2006/relationships/hyperlink" Target="https://visguides.org/t/the-primary-fuel-type-distribution-in-2017/798/4" TargetMode="External"/><Relationship Id="rId325" Type="http://schemas.openxmlformats.org/officeDocument/2006/relationships/hyperlink" Target="https://visguides.org/t/logarithmic-vs-non-logarithmic-colouring-of-map-to-show-number-of-power-plants-per-square-kilometre-per-country/908/2" TargetMode="External"/><Relationship Id="rId203" Type="http://schemas.openxmlformats.org/officeDocument/2006/relationships/hyperlink" Target="https://visguides.org/t/the-primary-fuel-type-distribution-in-2017/798/4" TargetMode="External"/><Relationship Id="rId324" Type="http://schemas.openxmlformats.org/officeDocument/2006/relationships/hyperlink" Target="https://visguides.org/t/logarithmic-vs-non-logarithmic-colouring-of-map-to-show-number-of-power-plants-per-square-kilometre-per-country/908/2" TargetMode="External"/><Relationship Id="rId209" Type="http://schemas.openxmlformats.org/officeDocument/2006/relationships/hyperlink" Target="https://visguides.org/t/fuel-types-used-in-different-countries-around-the-world/787/2" TargetMode="External"/><Relationship Id="rId208" Type="http://schemas.openxmlformats.org/officeDocument/2006/relationships/hyperlink" Target="https://visguides.org/t/avoiding-clutter-in-digital-maps/808/2" TargetMode="External"/><Relationship Id="rId329" Type="http://schemas.openxmlformats.org/officeDocument/2006/relationships/hyperlink" Target="https://visguides.org/t/how-effective-is-my-visualisation/910/2" TargetMode="External"/><Relationship Id="rId207" Type="http://schemas.openxmlformats.org/officeDocument/2006/relationships/hyperlink" Target="https://visguides.org/t/avoiding-clutter-in-digital-maps/808/2" TargetMode="External"/><Relationship Id="rId328" Type="http://schemas.openxmlformats.org/officeDocument/2006/relationships/hyperlink" Target="https://visguides.org/t/how-effective-is-my-visualisation/910/2" TargetMode="External"/><Relationship Id="rId202" Type="http://schemas.openxmlformats.org/officeDocument/2006/relationships/hyperlink" Target="https://visguides.org/t/the-primary-fuel-type-distribution-in-2017/798/4" TargetMode="External"/><Relationship Id="rId323" Type="http://schemas.openxmlformats.org/officeDocument/2006/relationships/hyperlink" Target="https://visguides.org/t/renewable-energy-resources-in-europe/886/2" TargetMode="External"/><Relationship Id="rId201" Type="http://schemas.openxmlformats.org/officeDocument/2006/relationships/hyperlink" Target="https://visguides.org/t/the-primary-fuel-type-distribution-in-2017/798/4" TargetMode="External"/><Relationship Id="rId322" Type="http://schemas.openxmlformats.org/officeDocument/2006/relationships/hyperlink" Target="https://visguides.org/t/renewable-energy-resources-in-europe/886/2" TargetMode="External"/><Relationship Id="rId200" Type="http://schemas.openxmlformats.org/officeDocument/2006/relationships/hyperlink" Target="https://visguides.org/t/distribution-of-power-plants-across-western-europe/643/2" TargetMode="External"/><Relationship Id="rId321" Type="http://schemas.openxmlformats.org/officeDocument/2006/relationships/hyperlink" Target="https://visguides.org/t/capacity-of-all-countries-power-plants/900/3" TargetMode="External"/><Relationship Id="rId320" Type="http://schemas.openxmlformats.org/officeDocument/2006/relationships/hyperlink" Target="https://visguides.org/t/capacity-of-all-countries-power-plants/900/3" TargetMode="External"/><Relationship Id="rId316" Type="http://schemas.openxmlformats.org/officeDocument/2006/relationships/hyperlink" Target="https://visguides.org/t/wind-and-hydro-trend-on-australian-coast/819/4" TargetMode="External"/><Relationship Id="rId315" Type="http://schemas.openxmlformats.org/officeDocument/2006/relationships/hyperlink" Target="https://visguides.org/t/wind-and-hydro-trend-on-australian-coast/819/4" TargetMode="External"/><Relationship Id="rId314" Type="http://schemas.openxmlformats.org/officeDocument/2006/relationships/hyperlink" Target="https://visguides.org/t/latitude-distribution-of-solar-and-wind-farms-uk/815/2" TargetMode="External"/><Relationship Id="rId313" Type="http://schemas.openxmlformats.org/officeDocument/2006/relationships/hyperlink" Target="https://visguides.org/t/latitude-distribution-of-solar-and-wind-farms-uk/815/2" TargetMode="External"/><Relationship Id="rId319" Type="http://schemas.openxmlformats.org/officeDocument/2006/relationships/hyperlink" Target="https://visguides.org/t/capacity-of-all-countries-power-plants/900/3" TargetMode="External"/><Relationship Id="rId318" Type="http://schemas.openxmlformats.org/officeDocument/2006/relationships/hyperlink" Target="https://visguides.org/t/wind-and-hydro-trend-on-australian-coast/819/4" TargetMode="External"/><Relationship Id="rId317" Type="http://schemas.openxmlformats.org/officeDocument/2006/relationships/hyperlink" Target="https://visguides.org/t/wind-and-hydro-trend-on-australian-coast/819/4" TargetMode="External"/><Relationship Id="rId312" Type="http://schemas.openxmlformats.org/officeDocument/2006/relationships/hyperlink" Target="https://visguides.org/t/is-the-use-of-colour-effective-on-this-map/905" TargetMode="External"/><Relationship Id="rId311" Type="http://schemas.openxmlformats.org/officeDocument/2006/relationships/hyperlink" Target="https://visguides.org/t/are-we-getting-greener/903/2" TargetMode="External"/><Relationship Id="rId310" Type="http://schemas.openxmlformats.org/officeDocument/2006/relationships/hyperlink" Target="https://visguides.org/t/are-we-getting-greener/903/2"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3.0" topLeftCell="G4" activePane="bottomRight" state="frozen"/>
      <selection activeCell="G1" sqref="G1" pane="topRight"/>
      <selection activeCell="A4" sqref="A4" pane="bottomLeft"/>
      <selection activeCell="G4" sqref="G4" pane="bottomRight"/>
    </sheetView>
  </sheetViews>
  <sheetFormatPr customHeight="1" defaultColWidth="14.43" defaultRowHeight="15.0"/>
  <cols>
    <col customWidth="1" min="1" max="2" width="4.0"/>
    <col customWidth="1" min="3" max="3" width="61.14"/>
    <col customWidth="1" min="4" max="4" width="4.29"/>
    <col customWidth="1" min="5" max="5" width="3.43"/>
    <col customWidth="1" min="6" max="6" width="73.14"/>
    <col customWidth="1" min="7" max="7" width="17.43"/>
  </cols>
  <sheetData>
    <row r="1" ht="15.75" customHeight="1">
      <c r="A1" s="1"/>
      <c r="B1" s="1"/>
      <c r="C1" s="2"/>
      <c r="D1" s="1"/>
      <c r="E1" s="1"/>
      <c r="F1" s="3"/>
      <c r="G1" s="4"/>
      <c r="H1" s="4"/>
    </row>
    <row r="2" ht="15.75" hidden="1" customHeight="1">
      <c r="A2" s="5"/>
      <c r="B2" s="5"/>
      <c r="C2" s="6"/>
      <c r="D2" s="5"/>
      <c r="E2" s="5"/>
      <c r="F2" s="7"/>
    </row>
    <row r="3" ht="86.25" customHeight="1">
      <c r="A3" s="8" t="s">
        <v>0</v>
      </c>
      <c r="B3" s="8" t="s">
        <v>1</v>
      </c>
      <c r="C3" s="4"/>
      <c r="D3" s="8" t="s">
        <v>2</v>
      </c>
      <c r="E3" s="8" t="s">
        <v>3</v>
      </c>
      <c r="F3" s="9" t="s">
        <v>4</v>
      </c>
      <c r="G3" s="10" t="s">
        <v>5</v>
      </c>
      <c r="H3" s="10" t="s">
        <v>6</v>
      </c>
      <c r="I3" s="11" t="s">
        <v>7</v>
      </c>
      <c r="J3" s="11" t="s">
        <v>8</v>
      </c>
      <c r="K3" s="11" t="s">
        <v>9</v>
      </c>
      <c r="L3" s="12"/>
      <c r="M3" s="12"/>
      <c r="N3" s="12"/>
      <c r="O3" s="12"/>
      <c r="P3" s="12"/>
      <c r="Q3" s="12"/>
      <c r="R3" s="12"/>
      <c r="S3" s="12"/>
      <c r="T3" s="12"/>
      <c r="U3" s="12"/>
      <c r="V3" s="12"/>
      <c r="W3" s="12"/>
      <c r="X3" s="12"/>
      <c r="Y3" s="12"/>
      <c r="Z3" s="12"/>
      <c r="AA3" s="12"/>
    </row>
    <row r="4" ht="19.5" hidden="1" customHeight="1">
      <c r="A4" s="13"/>
      <c r="B4" s="13"/>
      <c r="C4" s="14"/>
      <c r="D4" s="13"/>
      <c r="E4" s="13"/>
      <c r="F4" s="15" t="s">
        <v>10</v>
      </c>
    </row>
    <row r="5" ht="19.5" hidden="1" customHeight="1">
      <c r="A5" s="13"/>
      <c r="B5" s="13"/>
      <c r="C5" s="14"/>
      <c r="D5" s="13"/>
      <c r="E5" s="13"/>
      <c r="F5" s="15" t="s">
        <v>11</v>
      </c>
    </row>
    <row r="6" ht="15.75" customHeight="1">
      <c r="A6" s="1">
        <v>1.0</v>
      </c>
      <c r="B6" s="1"/>
      <c r="C6" s="16" t="s">
        <v>12</v>
      </c>
      <c r="D6" s="1">
        <v>0.0</v>
      </c>
      <c r="E6" s="1"/>
      <c r="F6" s="3" t="s">
        <v>13</v>
      </c>
      <c r="G6" s="17" t="s">
        <v>14</v>
      </c>
      <c r="H6" s="17" t="s">
        <v>15</v>
      </c>
      <c r="I6" s="11" t="s">
        <v>16</v>
      </c>
      <c r="J6" s="11" t="s">
        <v>17</v>
      </c>
      <c r="K6" s="11" t="s">
        <v>18</v>
      </c>
    </row>
    <row r="7" ht="15.75" customHeight="1">
      <c r="A7" s="1">
        <f t="shared" ref="A7:A277" si="1">(A6+1)</f>
        <v>2</v>
      </c>
      <c r="B7" s="18"/>
      <c r="C7" s="19"/>
      <c r="D7" s="18">
        <v>1.0</v>
      </c>
      <c r="E7" s="18"/>
      <c r="F7" s="3" t="s">
        <v>19</v>
      </c>
      <c r="G7" s="17" t="s">
        <v>20</v>
      </c>
      <c r="H7" s="17"/>
      <c r="I7" s="11" t="s">
        <v>21</v>
      </c>
      <c r="J7" s="11" t="s">
        <v>17</v>
      </c>
      <c r="K7" s="11" t="s">
        <v>22</v>
      </c>
    </row>
    <row r="8" ht="15.75" hidden="1" customHeight="1">
      <c r="A8" s="1">
        <f t="shared" si="1"/>
        <v>3</v>
      </c>
      <c r="B8" s="1"/>
      <c r="C8" s="2"/>
      <c r="D8" s="1">
        <v>2.0</v>
      </c>
      <c r="E8" s="1"/>
      <c r="F8" s="3" t="s">
        <v>23</v>
      </c>
      <c r="G8" s="20" t="s">
        <v>20</v>
      </c>
      <c r="H8" s="20"/>
      <c r="I8" s="11" t="s">
        <v>21</v>
      </c>
      <c r="J8" s="11" t="s">
        <v>17</v>
      </c>
      <c r="K8" s="11" t="s">
        <v>22</v>
      </c>
    </row>
    <row r="9" ht="15.75" hidden="1" customHeight="1">
      <c r="A9" s="1">
        <f t="shared" si="1"/>
        <v>4</v>
      </c>
      <c r="B9" s="1"/>
      <c r="C9" s="2"/>
      <c r="D9" s="1">
        <v>3.0</v>
      </c>
      <c r="E9" s="1"/>
      <c r="F9" s="3" t="s">
        <v>24</v>
      </c>
      <c r="G9" s="20" t="s">
        <v>20</v>
      </c>
      <c r="H9" s="20"/>
      <c r="I9" s="11" t="s">
        <v>21</v>
      </c>
      <c r="J9" s="11" t="s">
        <v>17</v>
      </c>
      <c r="K9" s="11" t="s">
        <v>22</v>
      </c>
    </row>
    <row r="10" ht="15.75" customHeight="1">
      <c r="A10" s="1">
        <f t="shared" si="1"/>
        <v>5</v>
      </c>
      <c r="B10" s="1"/>
      <c r="C10" s="16" t="s">
        <v>25</v>
      </c>
      <c r="D10" s="1">
        <v>0.0</v>
      </c>
      <c r="E10" s="1"/>
      <c r="F10" s="3" t="s">
        <v>26</v>
      </c>
      <c r="G10" s="17" t="s">
        <v>27</v>
      </c>
      <c r="H10" s="17" t="s">
        <v>28</v>
      </c>
      <c r="I10" s="11" t="s">
        <v>16</v>
      </c>
      <c r="J10" s="11" t="s">
        <v>17</v>
      </c>
      <c r="K10" s="11" t="s">
        <v>18</v>
      </c>
    </row>
    <row r="11" ht="15.75" customHeight="1">
      <c r="A11" s="1">
        <f t="shared" si="1"/>
        <v>6</v>
      </c>
      <c r="B11" s="1"/>
      <c r="C11" s="2"/>
      <c r="D11" s="1">
        <v>1.0</v>
      </c>
      <c r="E11" s="1"/>
      <c r="F11" s="3" t="s">
        <v>29</v>
      </c>
      <c r="G11" s="17" t="s">
        <v>20</v>
      </c>
      <c r="H11" s="17"/>
      <c r="I11" s="11" t="s">
        <v>21</v>
      </c>
      <c r="J11" s="11" t="s">
        <v>17</v>
      </c>
      <c r="K11" s="11" t="s">
        <v>17</v>
      </c>
    </row>
    <row r="12" ht="15.75" hidden="1" customHeight="1">
      <c r="A12" s="1">
        <f t="shared" si="1"/>
        <v>7</v>
      </c>
      <c r="B12" s="18"/>
      <c r="C12" s="19"/>
      <c r="D12" s="18">
        <v>2.0</v>
      </c>
      <c r="E12" s="18" t="s">
        <v>30</v>
      </c>
      <c r="F12" s="3" t="s">
        <v>31</v>
      </c>
      <c r="G12" s="20"/>
      <c r="H12" s="20"/>
      <c r="I12" s="11" t="s">
        <v>21</v>
      </c>
      <c r="J12" s="11" t="s">
        <v>17</v>
      </c>
      <c r="K12" s="11" t="s">
        <v>17</v>
      </c>
    </row>
    <row r="13" ht="15.75" hidden="1" customHeight="1">
      <c r="A13" s="1">
        <f t="shared" si="1"/>
        <v>8</v>
      </c>
      <c r="B13" s="1"/>
      <c r="C13" s="2"/>
      <c r="D13" s="1">
        <v>3.0</v>
      </c>
      <c r="E13" s="1"/>
      <c r="F13" s="3" t="s">
        <v>32</v>
      </c>
      <c r="G13" s="20" t="s">
        <v>20</v>
      </c>
      <c r="H13" s="20"/>
      <c r="I13" s="11" t="s">
        <v>21</v>
      </c>
      <c r="J13" s="11" t="s">
        <v>17</v>
      </c>
      <c r="K13" s="11" t="s">
        <v>22</v>
      </c>
    </row>
    <row r="14" ht="15.75" customHeight="1">
      <c r="A14" s="1">
        <f t="shared" si="1"/>
        <v>9</v>
      </c>
      <c r="B14" s="1"/>
      <c r="C14" s="16" t="s">
        <v>33</v>
      </c>
      <c r="D14" s="18">
        <v>0.0</v>
      </c>
      <c r="E14" s="18"/>
      <c r="F14" s="3" t="s">
        <v>34</v>
      </c>
      <c r="G14" s="17" t="s">
        <v>35</v>
      </c>
      <c r="H14" s="17" t="s">
        <v>36</v>
      </c>
      <c r="I14" s="11" t="s">
        <v>16</v>
      </c>
      <c r="J14" s="11" t="s">
        <v>17</v>
      </c>
      <c r="K14" s="11" t="s">
        <v>18</v>
      </c>
    </row>
    <row r="15" ht="15.75" customHeight="1">
      <c r="A15" s="1">
        <f t="shared" si="1"/>
        <v>10</v>
      </c>
      <c r="B15" s="1"/>
      <c r="C15" s="2"/>
      <c r="D15" s="1">
        <v>1.0</v>
      </c>
      <c r="E15" s="21"/>
      <c r="F15" s="3" t="s">
        <v>37</v>
      </c>
      <c r="G15" s="17" t="s">
        <v>20</v>
      </c>
      <c r="H15" s="17"/>
      <c r="I15" s="11" t="s">
        <v>21</v>
      </c>
      <c r="J15" s="11" t="s">
        <v>17</v>
      </c>
      <c r="K15" s="11" t="s">
        <v>22</v>
      </c>
    </row>
    <row r="16" ht="15.75" hidden="1" customHeight="1">
      <c r="A16" s="1">
        <f t="shared" si="1"/>
        <v>11</v>
      </c>
      <c r="B16" s="1"/>
      <c r="C16" s="2"/>
      <c r="D16" s="1">
        <v>2.0</v>
      </c>
      <c r="E16" s="1"/>
      <c r="F16" s="3" t="s">
        <v>38</v>
      </c>
      <c r="G16" s="20" t="s">
        <v>39</v>
      </c>
      <c r="H16" s="20"/>
      <c r="I16" s="11" t="s">
        <v>21</v>
      </c>
      <c r="J16" s="11" t="s">
        <v>17</v>
      </c>
      <c r="K16" s="11" t="s">
        <v>22</v>
      </c>
    </row>
    <row r="17" ht="15.75" hidden="1" customHeight="1">
      <c r="A17" s="1">
        <f t="shared" si="1"/>
        <v>12</v>
      </c>
      <c r="B17" s="1"/>
      <c r="C17" s="2"/>
      <c r="D17" s="1">
        <v>3.0</v>
      </c>
      <c r="E17" s="1"/>
      <c r="F17" s="3" t="s">
        <v>40</v>
      </c>
      <c r="G17" s="20" t="s">
        <v>41</v>
      </c>
      <c r="H17" s="20"/>
      <c r="I17" s="11" t="s">
        <v>21</v>
      </c>
      <c r="J17" s="11" t="s">
        <v>17</v>
      </c>
      <c r="K17" s="11" t="s">
        <v>22</v>
      </c>
    </row>
    <row r="18" ht="15.75" customHeight="1">
      <c r="A18" s="1">
        <f t="shared" si="1"/>
        <v>13</v>
      </c>
      <c r="B18" s="1"/>
      <c r="C18" s="16" t="s">
        <v>42</v>
      </c>
      <c r="D18" s="18">
        <v>0.0</v>
      </c>
      <c r="E18" s="18"/>
      <c r="F18" s="3" t="s">
        <v>43</v>
      </c>
      <c r="G18" s="17" t="s">
        <v>44</v>
      </c>
      <c r="H18" s="17" t="s">
        <v>45</v>
      </c>
      <c r="I18" s="11" t="s">
        <v>16</v>
      </c>
      <c r="J18" s="11" t="s">
        <v>17</v>
      </c>
      <c r="K18" s="11" t="s">
        <v>18</v>
      </c>
    </row>
    <row r="19" ht="15.75" customHeight="1">
      <c r="A19" s="1">
        <f t="shared" si="1"/>
        <v>14</v>
      </c>
      <c r="B19" s="18"/>
      <c r="C19" s="19"/>
      <c r="D19" s="18">
        <v>1.0</v>
      </c>
      <c r="E19" s="18"/>
      <c r="F19" s="3" t="s">
        <v>46</v>
      </c>
      <c r="G19" s="17" t="s">
        <v>47</v>
      </c>
      <c r="H19" s="17"/>
      <c r="I19" s="11" t="s">
        <v>21</v>
      </c>
      <c r="J19" s="11" t="s">
        <v>17</v>
      </c>
      <c r="K19" s="11" t="s">
        <v>22</v>
      </c>
    </row>
    <row r="20" ht="15.75" hidden="1" customHeight="1">
      <c r="A20" s="1">
        <f t="shared" si="1"/>
        <v>15</v>
      </c>
      <c r="B20" s="18"/>
      <c r="C20" s="19"/>
      <c r="D20" s="18">
        <v>2.0</v>
      </c>
      <c r="E20" s="18"/>
      <c r="F20" s="3" t="s">
        <v>48</v>
      </c>
      <c r="G20" s="22" t="s">
        <v>20</v>
      </c>
      <c r="H20" s="20"/>
      <c r="I20" s="11" t="s">
        <v>21</v>
      </c>
      <c r="J20" s="11" t="s">
        <v>17</v>
      </c>
      <c r="K20" s="11" t="s">
        <v>22</v>
      </c>
    </row>
    <row r="21" ht="15.75" hidden="1" customHeight="1">
      <c r="A21" s="1">
        <f t="shared" si="1"/>
        <v>16</v>
      </c>
      <c r="B21" s="18"/>
      <c r="C21" s="19"/>
      <c r="D21" s="18">
        <v>3.0</v>
      </c>
      <c r="E21" s="18"/>
      <c r="F21" s="3" t="s">
        <v>49</v>
      </c>
      <c r="G21" s="22" t="s">
        <v>50</v>
      </c>
      <c r="H21" s="20"/>
      <c r="I21" s="11" t="s">
        <v>21</v>
      </c>
      <c r="J21" s="11" t="s">
        <v>17</v>
      </c>
      <c r="K21" s="11" t="s">
        <v>22</v>
      </c>
    </row>
    <row r="22" ht="15.75" customHeight="1">
      <c r="A22" s="1">
        <f t="shared" si="1"/>
        <v>17</v>
      </c>
      <c r="B22" s="1"/>
      <c r="C22" s="16" t="s">
        <v>51</v>
      </c>
      <c r="D22" s="18">
        <v>0.0</v>
      </c>
      <c r="E22" s="18"/>
      <c r="F22" s="3" t="s">
        <v>52</v>
      </c>
      <c r="G22" s="17" t="s">
        <v>35</v>
      </c>
      <c r="H22" s="17" t="s">
        <v>53</v>
      </c>
      <c r="I22" s="11" t="s">
        <v>16</v>
      </c>
      <c r="J22" s="11" t="s">
        <v>17</v>
      </c>
      <c r="K22" s="11" t="s">
        <v>17</v>
      </c>
    </row>
    <row r="23" ht="15.75" customHeight="1">
      <c r="A23" s="1">
        <f t="shared" si="1"/>
        <v>18</v>
      </c>
      <c r="B23" s="18"/>
      <c r="C23" s="19"/>
      <c r="D23" s="18">
        <v>1.0</v>
      </c>
      <c r="E23" s="18"/>
      <c r="F23" s="3" t="s">
        <v>54</v>
      </c>
      <c r="G23" s="17"/>
      <c r="H23" s="17"/>
      <c r="I23" s="11" t="s">
        <v>21</v>
      </c>
      <c r="J23" s="11" t="s">
        <v>17</v>
      </c>
      <c r="K23" s="11" t="s">
        <v>17</v>
      </c>
    </row>
    <row r="24" ht="15.75" hidden="1" customHeight="1">
      <c r="A24" s="1">
        <f t="shared" si="1"/>
        <v>19</v>
      </c>
      <c r="B24" s="1"/>
      <c r="C24" s="2"/>
      <c r="D24" s="1">
        <v>2.0</v>
      </c>
      <c r="E24" s="1"/>
      <c r="F24" s="3" t="s">
        <v>55</v>
      </c>
      <c r="G24" s="20" t="s">
        <v>20</v>
      </c>
      <c r="H24" s="20"/>
      <c r="I24" s="11" t="s">
        <v>21</v>
      </c>
      <c r="J24" s="11" t="s">
        <v>17</v>
      </c>
      <c r="K24" s="11" t="s">
        <v>22</v>
      </c>
    </row>
    <row r="25" ht="15.75" customHeight="1">
      <c r="A25" s="1">
        <f t="shared" si="1"/>
        <v>20</v>
      </c>
      <c r="B25" s="1"/>
      <c r="C25" s="23" t="s">
        <v>56</v>
      </c>
      <c r="D25" s="1">
        <v>0.0</v>
      </c>
      <c r="E25" s="1"/>
      <c r="F25" s="3" t="s">
        <v>57</v>
      </c>
      <c r="G25" s="17" t="s">
        <v>44</v>
      </c>
      <c r="H25" s="17" t="s">
        <v>58</v>
      </c>
      <c r="I25" s="11" t="s">
        <v>21</v>
      </c>
      <c r="J25" s="11" t="s">
        <v>17</v>
      </c>
      <c r="K25" s="11" t="s">
        <v>18</v>
      </c>
    </row>
    <row r="26" ht="15.75" customHeight="1">
      <c r="A26" s="1">
        <f t="shared" si="1"/>
        <v>21</v>
      </c>
      <c r="B26" s="1"/>
      <c r="C26" s="2"/>
      <c r="D26" s="1">
        <v>1.0</v>
      </c>
      <c r="E26" s="1"/>
      <c r="F26" s="3" t="s">
        <v>59</v>
      </c>
      <c r="G26" s="17" t="s">
        <v>20</v>
      </c>
      <c r="H26" s="17"/>
      <c r="I26" s="11" t="s">
        <v>21</v>
      </c>
      <c r="J26" s="11" t="s">
        <v>17</v>
      </c>
      <c r="K26" s="11" t="s">
        <v>22</v>
      </c>
    </row>
    <row r="27" ht="15.75" hidden="1" customHeight="1">
      <c r="A27" s="1">
        <f t="shared" si="1"/>
        <v>22</v>
      </c>
      <c r="B27" s="1"/>
      <c r="C27" s="2"/>
      <c r="D27" s="1">
        <v>2.0</v>
      </c>
      <c r="E27" s="1"/>
      <c r="F27" s="3" t="s">
        <v>60</v>
      </c>
      <c r="G27" s="20" t="s">
        <v>39</v>
      </c>
      <c r="H27" s="20"/>
      <c r="I27" s="11" t="s">
        <v>21</v>
      </c>
      <c r="J27" s="11" t="s">
        <v>17</v>
      </c>
      <c r="K27" s="11" t="s">
        <v>22</v>
      </c>
    </row>
    <row r="28" ht="15.75" customHeight="1">
      <c r="A28" s="1">
        <f t="shared" si="1"/>
        <v>23</v>
      </c>
      <c r="B28" s="1"/>
      <c r="C28" s="16" t="s">
        <v>61</v>
      </c>
      <c r="D28" s="1">
        <v>0.0</v>
      </c>
      <c r="E28" s="1"/>
      <c r="F28" s="3" t="s">
        <v>62</v>
      </c>
      <c r="G28" s="17" t="s">
        <v>63</v>
      </c>
      <c r="H28" s="17" t="s">
        <v>64</v>
      </c>
      <c r="I28" s="11" t="s">
        <v>16</v>
      </c>
      <c r="J28" s="11" t="s">
        <v>17</v>
      </c>
      <c r="K28" s="11" t="s">
        <v>18</v>
      </c>
    </row>
    <row r="29" ht="15.75" customHeight="1">
      <c r="A29" s="1">
        <f t="shared" si="1"/>
        <v>24</v>
      </c>
      <c r="B29" s="1"/>
      <c r="C29" s="2"/>
      <c r="D29" s="1">
        <v>1.0</v>
      </c>
      <c r="E29" s="1"/>
      <c r="F29" s="3" t="s">
        <v>65</v>
      </c>
      <c r="G29" s="17" t="s">
        <v>66</v>
      </c>
      <c r="H29" s="17"/>
      <c r="I29" s="11" t="s">
        <v>21</v>
      </c>
      <c r="J29" s="11" t="s">
        <v>17</v>
      </c>
      <c r="K29" s="11" t="s">
        <v>22</v>
      </c>
    </row>
    <row r="30" ht="15.75" customHeight="1">
      <c r="A30" s="1">
        <f t="shared" si="1"/>
        <v>25</v>
      </c>
      <c r="B30" s="1"/>
      <c r="C30" s="16" t="s">
        <v>67</v>
      </c>
      <c r="D30" s="1">
        <v>0.0</v>
      </c>
      <c r="E30" s="1"/>
      <c r="F30" s="3" t="s">
        <v>68</v>
      </c>
      <c r="G30" s="17" t="s">
        <v>35</v>
      </c>
      <c r="H30" s="17" t="s">
        <v>69</v>
      </c>
      <c r="I30" s="11" t="s">
        <v>16</v>
      </c>
      <c r="J30" s="11" t="s">
        <v>17</v>
      </c>
      <c r="K30" s="11" t="s">
        <v>18</v>
      </c>
    </row>
    <row r="31" ht="15.75" customHeight="1">
      <c r="A31" s="1">
        <f t="shared" si="1"/>
        <v>26</v>
      </c>
      <c r="B31" s="1"/>
      <c r="C31" s="2"/>
      <c r="D31" s="1">
        <v>1.0</v>
      </c>
      <c r="E31" s="1"/>
      <c r="F31" s="3" t="s">
        <v>70</v>
      </c>
      <c r="G31" s="17" t="s">
        <v>20</v>
      </c>
      <c r="H31" s="17"/>
      <c r="I31" s="11" t="s">
        <v>21</v>
      </c>
      <c r="J31" s="11" t="s">
        <v>17</v>
      </c>
      <c r="K31" s="11" t="s">
        <v>22</v>
      </c>
    </row>
    <row r="32" ht="15.75" hidden="1" customHeight="1">
      <c r="A32" s="1">
        <f t="shared" si="1"/>
        <v>27</v>
      </c>
      <c r="B32" s="1"/>
      <c r="C32" s="2"/>
      <c r="D32" s="1">
        <v>2.0</v>
      </c>
      <c r="E32" s="1"/>
      <c r="F32" s="3" t="s">
        <v>71</v>
      </c>
      <c r="G32" s="20" t="s">
        <v>72</v>
      </c>
      <c r="H32" s="20"/>
      <c r="I32" s="11" t="s">
        <v>21</v>
      </c>
      <c r="J32" s="11" t="s">
        <v>17</v>
      </c>
      <c r="K32" s="11" t="s">
        <v>22</v>
      </c>
    </row>
    <row r="33" ht="15.75" customHeight="1">
      <c r="A33" s="1">
        <f t="shared" si="1"/>
        <v>28</v>
      </c>
      <c r="B33" s="1"/>
      <c r="C33" s="16" t="s">
        <v>73</v>
      </c>
      <c r="D33" s="1">
        <v>0.0</v>
      </c>
      <c r="E33" s="1"/>
      <c r="F33" s="3" t="s">
        <v>74</v>
      </c>
      <c r="G33" s="17" t="s">
        <v>75</v>
      </c>
      <c r="H33" s="17" t="s">
        <v>28</v>
      </c>
      <c r="I33" s="11" t="s">
        <v>16</v>
      </c>
      <c r="J33" s="11" t="s">
        <v>17</v>
      </c>
      <c r="K33" s="11" t="s">
        <v>18</v>
      </c>
    </row>
    <row r="34" ht="15.75" customHeight="1">
      <c r="A34" s="1">
        <f t="shared" si="1"/>
        <v>29</v>
      </c>
      <c r="B34" s="1"/>
      <c r="C34" s="2"/>
      <c r="D34" s="1">
        <v>1.0</v>
      </c>
      <c r="E34" s="1"/>
      <c r="F34" s="3" t="s">
        <v>76</v>
      </c>
      <c r="G34" s="17" t="s">
        <v>20</v>
      </c>
      <c r="H34" s="17"/>
      <c r="I34" s="11" t="s">
        <v>21</v>
      </c>
      <c r="J34" s="11" t="s">
        <v>17</v>
      </c>
      <c r="K34" s="11" t="s">
        <v>22</v>
      </c>
    </row>
    <row r="35" ht="15.75" hidden="1" customHeight="1">
      <c r="A35" s="1">
        <f t="shared" si="1"/>
        <v>30</v>
      </c>
      <c r="B35" s="1"/>
      <c r="C35" s="2"/>
      <c r="D35" s="1">
        <v>2.0</v>
      </c>
      <c r="E35" s="1"/>
      <c r="F35" s="3" t="s">
        <v>77</v>
      </c>
      <c r="G35" s="20" t="s">
        <v>78</v>
      </c>
      <c r="H35" s="20"/>
      <c r="I35" s="11" t="s">
        <v>21</v>
      </c>
      <c r="J35" s="11" t="s">
        <v>17</v>
      </c>
      <c r="K35" s="11" t="s">
        <v>22</v>
      </c>
    </row>
    <row r="36" ht="15.75" customHeight="1">
      <c r="A36" s="1">
        <f t="shared" si="1"/>
        <v>31</v>
      </c>
      <c r="B36" s="1"/>
      <c r="C36" s="16" t="s">
        <v>79</v>
      </c>
      <c r="D36" s="1">
        <v>0.0</v>
      </c>
      <c r="E36" s="1"/>
      <c r="F36" s="3" t="s">
        <v>80</v>
      </c>
      <c r="G36" s="17" t="s">
        <v>81</v>
      </c>
      <c r="H36" s="17" t="s">
        <v>82</v>
      </c>
      <c r="I36" s="11" t="s">
        <v>16</v>
      </c>
      <c r="J36" s="11" t="s">
        <v>17</v>
      </c>
      <c r="K36" s="11" t="s">
        <v>18</v>
      </c>
    </row>
    <row r="37" ht="15.75" customHeight="1">
      <c r="A37" s="1">
        <f t="shared" si="1"/>
        <v>32</v>
      </c>
      <c r="B37" s="1"/>
      <c r="C37" s="2"/>
      <c r="D37" s="1">
        <v>1.0</v>
      </c>
      <c r="E37" s="1"/>
      <c r="F37" s="3" t="s">
        <v>83</v>
      </c>
      <c r="G37" s="17" t="s">
        <v>84</v>
      </c>
      <c r="H37" s="17"/>
      <c r="I37" s="11" t="s">
        <v>21</v>
      </c>
      <c r="J37" s="11" t="s">
        <v>17</v>
      </c>
      <c r="K37" s="11" t="s">
        <v>22</v>
      </c>
    </row>
    <row r="38" ht="15.75" hidden="1" customHeight="1">
      <c r="A38" s="1">
        <f t="shared" si="1"/>
        <v>33</v>
      </c>
      <c r="B38" s="1"/>
      <c r="C38" s="2"/>
      <c r="D38" s="1">
        <v>2.0</v>
      </c>
      <c r="E38" s="1"/>
      <c r="F38" s="3" t="s">
        <v>85</v>
      </c>
      <c r="G38" s="20" t="s">
        <v>86</v>
      </c>
      <c r="H38" s="20"/>
      <c r="I38" s="11" t="s">
        <v>21</v>
      </c>
      <c r="J38" s="11" t="s">
        <v>17</v>
      </c>
      <c r="K38" s="11" t="s">
        <v>22</v>
      </c>
    </row>
    <row r="39" ht="15.75" customHeight="1">
      <c r="A39" s="1">
        <f t="shared" si="1"/>
        <v>34</v>
      </c>
      <c r="B39" s="1"/>
      <c r="C39" s="16" t="s">
        <v>87</v>
      </c>
      <c r="D39" s="1">
        <v>0.0</v>
      </c>
      <c r="E39" s="1"/>
      <c r="F39" s="3" t="s">
        <v>88</v>
      </c>
      <c r="G39" s="17" t="s">
        <v>89</v>
      </c>
      <c r="H39" s="4" t="s">
        <v>90</v>
      </c>
      <c r="I39" s="11" t="s">
        <v>16</v>
      </c>
      <c r="J39" s="11" t="s">
        <v>17</v>
      </c>
      <c r="K39" s="11" t="s">
        <v>18</v>
      </c>
    </row>
    <row r="40" ht="15.75" customHeight="1">
      <c r="A40" s="1">
        <f t="shared" si="1"/>
        <v>35</v>
      </c>
      <c r="B40" s="1"/>
      <c r="C40" s="2"/>
      <c r="D40" s="1">
        <v>1.0</v>
      </c>
      <c r="E40" s="1"/>
      <c r="F40" s="3" t="s">
        <v>91</v>
      </c>
      <c r="G40" s="17"/>
      <c r="H40" s="17"/>
      <c r="I40" s="11" t="s">
        <v>21</v>
      </c>
      <c r="J40" s="11" t="s">
        <v>17</v>
      </c>
      <c r="K40" s="11" t="s">
        <v>17</v>
      </c>
    </row>
    <row r="41" ht="15.75" hidden="1" customHeight="1">
      <c r="A41" s="1">
        <f t="shared" si="1"/>
        <v>36</v>
      </c>
      <c r="B41" s="1"/>
      <c r="C41" s="2"/>
      <c r="D41" s="1">
        <v>2.0</v>
      </c>
      <c r="E41" s="1"/>
      <c r="F41" s="3" t="s">
        <v>92</v>
      </c>
      <c r="G41" s="22" t="s">
        <v>84</v>
      </c>
      <c r="H41" s="20"/>
      <c r="I41" s="11" t="s">
        <v>21</v>
      </c>
      <c r="J41" s="11" t="s">
        <v>17</v>
      </c>
      <c r="K41" s="11" t="s">
        <v>22</v>
      </c>
    </row>
    <row r="42" ht="15.75" customHeight="1">
      <c r="A42" s="1">
        <f t="shared" si="1"/>
        <v>37</v>
      </c>
      <c r="B42" s="1"/>
      <c r="C42" s="16" t="s">
        <v>93</v>
      </c>
      <c r="D42" s="1">
        <v>0.0</v>
      </c>
      <c r="E42" s="1"/>
      <c r="F42" s="3" t="s">
        <v>94</v>
      </c>
      <c r="G42" s="17" t="s">
        <v>95</v>
      </c>
      <c r="H42" s="17" t="s">
        <v>96</v>
      </c>
      <c r="I42" s="11" t="s">
        <v>16</v>
      </c>
      <c r="J42" s="11" t="s">
        <v>17</v>
      </c>
      <c r="K42" s="11" t="s">
        <v>18</v>
      </c>
    </row>
    <row r="43" ht="15.75" customHeight="1">
      <c r="A43" s="1">
        <f t="shared" si="1"/>
        <v>38</v>
      </c>
      <c r="B43" s="1"/>
      <c r="C43" s="2"/>
      <c r="D43" s="1">
        <v>1.0</v>
      </c>
      <c r="E43" s="1"/>
      <c r="F43" s="3" t="s">
        <v>97</v>
      </c>
      <c r="G43" s="17" t="s">
        <v>20</v>
      </c>
      <c r="H43" s="17"/>
      <c r="I43" s="11" t="s">
        <v>21</v>
      </c>
      <c r="J43" s="11" t="s">
        <v>17</v>
      </c>
      <c r="K43" s="11" t="s">
        <v>22</v>
      </c>
    </row>
    <row r="44" ht="15.75" hidden="1" customHeight="1">
      <c r="A44" s="1">
        <f t="shared" si="1"/>
        <v>39</v>
      </c>
      <c r="B44" s="1"/>
      <c r="C44" s="2"/>
      <c r="D44" s="1">
        <v>2.0</v>
      </c>
      <c r="E44" s="1"/>
      <c r="F44" s="3" t="s">
        <v>98</v>
      </c>
      <c r="G44" s="20" t="s">
        <v>20</v>
      </c>
      <c r="H44" s="20"/>
      <c r="I44" s="11" t="s">
        <v>21</v>
      </c>
      <c r="J44" s="11" t="s">
        <v>17</v>
      </c>
      <c r="K44" s="11" t="s">
        <v>22</v>
      </c>
    </row>
    <row r="45" ht="15.75" customHeight="1">
      <c r="A45" s="1">
        <f t="shared" si="1"/>
        <v>40</v>
      </c>
      <c r="B45" s="1"/>
      <c r="C45" s="16" t="s">
        <v>99</v>
      </c>
      <c r="D45" s="1">
        <v>0.0</v>
      </c>
      <c r="E45" s="1"/>
      <c r="F45" s="3" t="s">
        <v>100</v>
      </c>
      <c r="G45" s="17" t="s">
        <v>35</v>
      </c>
      <c r="H45" s="17" t="s">
        <v>101</v>
      </c>
      <c r="I45" s="11" t="s">
        <v>21</v>
      </c>
      <c r="J45" s="11" t="s">
        <v>17</v>
      </c>
      <c r="K45" s="11" t="s">
        <v>18</v>
      </c>
    </row>
    <row r="46" ht="15.75" customHeight="1">
      <c r="A46" s="1">
        <f t="shared" si="1"/>
        <v>41</v>
      </c>
      <c r="B46" s="1"/>
      <c r="C46" s="2"/>
      <c r="D46" s="1">
        <v>1.0</v>
      </c>
      <c r="E46" s="1"/>
      <c r="F46" s="3" t="s">
        <v>102</v>
      </c>
      <c r="G46" s="17" t="s">
        <v>20</v>
      </c>
      <c r="H46" s="17"/>
      <c r="I46" s="11" t="s">
        <v>21</v>
      </c>
      <c r="J46" s="11" t="s">
        <v>17</v>
      </c>
      <c r="K46" s="11" t="s">
        <v>22</v>
      </c>
    </row>
    <row r="47" ht="15.75" hidden="1" customHeight="1">
      <c r="A47" s="1">
        <f t="shared" si="1"/>
        <v>42</v>
      </c>
      <c r="B47" s="1"/>
      <c r="C47" s="2"/>
      <c r="D47" s="1">
        <v>2.0</v>
      </c>
      <c r="E47" s="1"/>
      <c r="F47" s="3" t="s">
        <v>103</v>
      </c>
      <c r="G47" s="20"/>
      <c r="H47" s="20"/>
      <c r="I47" s="11" t="s">
        <v>21</v>
      </c>
      <c r="J47" s="11" t="s">
        <v>17</v>
      </c>
      <c r="K47" s="11" t="s">
        <v>22</v>
      </c>
    </row>
    <row r="48" ht="15.75" customHeight="1">
      <c r="A48" s="1">
        <f t="shared" si="1"/>
        <v>43</v>
      </c>
      <c r="B48" s="1"/>
      <c r="C48" s="19" t="s">
        <v>104</v>
      </c>
      <c r="D48" s="1">
        <v>0.0</v>
      </c>
      <c r="E48" s="1"/>
      <c r="F48" s="3" t="s">
        <v>105</v>
      </c>
      <c r="G48" s="17" t="s">
        <v>106</v>
      </c>
      <c r="H48" s="17"/>
      <c r="I48" s="11" t="s">
        <v>21</v>
      </c>
      <c r="J48" s="11" t="s">
        <v>17</v>
      </c>
      <c r="K48" s="11" t="s">
        <v>18</v>
      </c>
    </row>
    <row r="49" ht="15.75" customHeight="1">
      <c r="A49" s="1">
        <f t="shared" si="1"/>
        <v>44</v>
      </c>
      <c r="B49" s="1"/>
      <c r="C49" s="2"/>
      <c r="D49" s="1">
        <v>1.0</v>
      </c>
      <c r="E49" s="1"/>
      <c r="F49" s="3" t="s">
        <v>107</v>
      </c>
      <c r="G49" s="17" t="s">
        <v>108</v>
      </c>
      <c r="H49" s="17"/>
      <c r="I49" s="11" t="s">
        <v>21</v>
      </c>
      <c r="J49" s="11" t="s">
        <v>17</v>
      </c>
      <c r="K49" s="11" t="s">
        <v>22</v>
      </c>
    </row>
    <row r="50" ht="15.75" hidden="1" customHeight="1">
      <c r="A50" s="1">
        <f t="shared" si="1"/>
        <v>45</v>
      </c>
      <c r="B50" s="1"/>
      <c r="C50" s="2"/>
      <c r="D50" s="1">
        <v>2.0</v>
      </c>
      <c r="E50" s="1" t="s">
        <v>30</v>
      </c>
      <c r="F50" s="1" t="s">
        <v>109</v>
      </c>
      <c r="G50" s="20"/>
      <c r="H50" s="20"/>
      <c r="I50" s="11" t="s">
        <v>21</v>
      </c>
      <c r="J50" s="11" t="s">
        <v>17</v>
      </c>
      <c r="K50" s="11" t="s">
        <v>110</v>
      </c>
    </row>
    <row r="51" ht="15.75" customHeight="1">
      <c r="A51" s="1">
        <f t="shared" si="1"/>
        <v>46</v>
      </c>
      <c r="B51" s="1"/>
      <c r="C51" s="19" t="s">
        <v>111</v>
      </c>
      <c r="D51" s="1">
        <v>0.0</v>
      </c>
      <c r="E51" s="1"/>
      <c r="F51" s="3" t="s">
        <v>112</v>
      </c>
      <c r="G51" s="17" t="s">
        <v>35</v>
      </c>
      <c r="H51" s="17" t="s">
        <v>113</v>
      </c>
      <c r="I51" s="11" t="s">
        <v>16</v>
      </c>
      <c r="J51" s="11" t="s">
        <v>17</v>
      </c>
      <c r="K51" s="11" t="s">
        <v>18</v>
      </c>
    </row>
    <row r="52" ht="15.75" customHeight="1">
      <c r="A52" s="1">
        <f t="shared" si="1"/>
        <v>47</v>
      </c>
      <c r="B52" s="1"/>
      <c r="C52" s="2"/>
      <c r="D52" s="1">
        <v>1.0</v>
      </c>
      <c r="E52" s="1"/>
      <c r="F52" s="3" t="s">
        <v>114</v>
      </c>
      <c r="G52" s="17"/>
      <c r="H52" s="17"/>
      <c r="I52" s="11" t="s">
        <v>21</v>
      </c>
      <c r="J52" s="11" t="s">
        <v>17</v>
      </c>
      <c r="K52" s="11" t="s">
        <v>22</v>
      </c>
    </row>
    <row r="53" ht="15.75" hidden="1" customHeight="1">
      <c r="A53" s="1">
        <f t="shared" si="1"/>
        <v>48</v>
      </c>
      <c r="B53" s="1"/>
      <c r="C53" s="2"/>
      <c r="D53" s="1">
        <v>2.0</v>
      </c>
      <c r="E53" s="1"/>
      <c r="F53" s="3" t="s">
        <v>115</v>
      </c>
      <c r="G53" s="20" t="s">
        <v>39</v>
      </c>
      <c r="H53" s="20"/>
      <c r="I53" s="11" t="s">
        <v>21</v>
      </c>
      <c r="J53" s="11" t="s">
        <v>17</v>
      </c>
      <c r="K53" s="11" t="s">
        <v>22</v>
      </c>
    </row>
    <row r="54" ht="15.75" customHeight="1">
      <c r="A54" s="1">
        <f t="shared" si="1"/>
        <v>49</v>
      </c>
      <c r="B54" s="1"/>
      <c r="C54" s="14" t="s">
        <v>116</v>
      </c>
      <c r="D54" s="1">
        <v>0.0</v>
      </c>
      <c r="E54" s="1"/>
      <c r="F54" s="3" t="s">
        <v>117</v>
      </c>
      <c r="G54" s="17" t="s">
        <v>35</v>
      </c>
      <c r="H54" s="17" t="s">
        <v>118</v>
      </c>
      <c r="I54" s="11" t="s">
        <v>16</v>
      </c>
      <c r="J54" s="11" t="s">
        <v>17</v>
      </c>
      <c r="K54" s="11" t="s">
        <v>18</v>
      </c>
    </row>
    <row r="55" ht="15.75" customHeight="1">
      <c r="A55" s="1">
        <f t="shared" si="1"/>
        <v>50</v>
      </c>
      <c r="B55" s="1"/>
      <c r="C55" s="2"/>
      <c r="D55" s="1">
        <v>1.0</v>
      </c>
      <c r="E55" s="1"/>
      <c r="F55" s="3" t="s">
        <v>119</v>
      </c>
      <c r="G55" s="17" t="s">
        <v>120</v>
      </c>
      <c r="H55" s="17"/>
      <c r="I55" s="11" t="s">
        <v>21</v>
      </c>
      <c r="J55" s="11" t="s">
        <v>17</v>
      </c>
      <c r="K55" s="11" t="s">
        <v>22</v>
      </c>
    </row>
    <row r="56" ht="15.75" hidden="1" customHeight="1">
      <c r="A56" s="1">
        <f t="shared" si="1"/>
        <v>51</v>
      </c>
      <c r="B56" s="1"/>
      <c r="C56" s="2"/>
      <c r="D56" s="1">
        <v>2.0</v>
      </c>
      <c r="E56" s="1"/>
      <c r="F56" s="3" t="s">
        <v>121</v>
      </c>
      <c r="G56" s="20" t="s">
        <v>122</v>
      </c>
      <c r="H56" s="20"/>
      <c r="I56" s="11" t="s">
        <v>21</v>
      </c>
      <c r="J56" s="11" t="s">
        <v>17</v>
      </c>
      <c r="K56" s="11" t="s">
        <v>22</v>
      </c>
    </row>
    <row r="57" ht="15.75" customHeight="1">
      <c r="A57" s="1">
        <f t="shared" si="1"/>
        <v>52</v>
      </c>
      <c r="B57" s="1"/>
      <c r="C57" s="24" t="s">
        <v>123</v>
      </c>
      <c r="D57" s="1">
        <v>0.0</v>
      </c>
      <c r="E57" s="1"/>
      <c r="F57" s="3" t="s">
        <v>124</v>
      </c>
      <c r="G57" s="17" t="s">
        <v>125</v>
      </c>
      <c r="H57" s="17" t="s">
        <v>126</v>
      </c>
      <c r="I57" s="11" t="s">
        <v>16</v>
      </c>
      <c r="J57" s="11" t="s">
        <v>17</v>
      </c>
      <c r="K57" s="11" t="s">
        <v>18</v>
      </c>
    </row>
    <row r="58" ht="15.75" customHeight="1">
      <c r="A58" s="1">
        <f t="shared" si="1"/>
        <v>53</v>
      </c>
      <c r="B58" s="1"/>
      <c r="C58" s="2"/>
      <c r="D58" s="1">
        <v>1.0</v>
      </c>
      <c r="E58" s="1"/>
      <c r="F58" s="3" t="s">
        <v>127</v>
      </c>
      <c r="G58" s="17" t="s">
        <v>39</v>
      </c>
      <c r="H58" s="17"/>
      <c r="I58" s="11" t="s">
        <v>21</v>
      </c>
      <c r="J58" s="11" t="s">
        <v>17</v>
      </c>
      <c r="K58" s="11" t="s">
        <v>22</v>
      </c>
    </row>
    <row r="59" ht="15.75" customHeight="1">
      <c r="A59" s="1">
        <f t="shared" si="1"/>
        <v>54</v>
      </c>
      <c r="B59" s="1"/>
      <c r="C59" s="24" t="s">
        <v>128</v>
      </c>
      <c r="D59" s="1">
        <v>0.0</v>
      </c>
      <c r="E59" s="1"/>
      <c r="F59" s="3" t="s">
        <v>129</v>
      </c>
      <c r="G59" s="17" t="s">
        <v>130</v>
      </c>
      <c r="H59" s="17" t="s">
        <v>28</v>
      </c>
      <c r="I59" s="11" t="s">
        <v>16</v>
      </c>
      <c r="J59" s="11" t="s">
        <v>17</v>
      </c>
      <c r="K59" s="11" t="s">
        <v>18</v>
      </c>
    </row>
    <row r="60" ht="15.75" customHeight="1">
      <c r="A60" s="1">
        <f t="shared" si="1"/>
        <v>55</v>
      </c>
      <c r="B60" s="1"/>
      <c r="C60" s="2"/>
      <c r="D60" s="1">
        <v>1.0</v>
      </c>
      <c r="E60" s="1"/>
      <c r="F60" s="3" t="s">
        <v>131</v>
      </c>
      <c r="G60" s="17" t="s">
        <v>20</v>
      </c>
      <c r="H60" s="17"/>
      <c r="I60" s="11" t="s">
        <v>21</v>
      </c>
      <c r="J60" s="11" t="s">
        <v>17</v>
      </c>
      <c r="K60" s="11" t="s">
        <v>22</v>
      </c>
    </row>
    <row r="61" ht="15.75" customHeight="1">
      <c r="A61" s="1">
        <f t="shared" si="1"/>
        <v>56</v>
      </c>
      <c r="B61" s="1"/>
      <c r="C61" s="24" t="s">
        <v>132</v>
      </c>
      <c r="D61" s="1">
        <v>0.0</v>
      </c>
      <c r="E61" s="1"/>
      <c r="F61" s="3" t="s">
        <v>133</v>
      </c>
      <c r="G61" s="17" t="s">
        <v>134</v>
      </c>
      <c r="H61" s="17" t="s">
        <v>28</v>
      </c>
      <c r="I61" s="11" t="s">
        <v>16</v>
      </c>
      <c r="J61" s="11" t="s">
        <v>17</v>
      </c>
      <c r="K61" s="11" t="s">
        <v>18</v>
      </c>
    </row>
    <row r="62" ht="15.75" customHeight="1">
      <c r="A62" s="1">
        <f t="shared" si="1"/>
        <v>57</v>
      </c>
      <c r="B62" s="1"/>
      <c r="C62" s="2"/>
      <c r="D62" s="1">
        <v>1.0</v>
      </c>
      <c r="E62" s="1"/>
      <c r="F62" s="3" t="s">
        <v>135</v>
      </c>
      <c r="G62" s="25" t="s">
        <v>20</v>
      </c>
      <c r="H62" s="17"/>
      <c r="I62" s="11" t="s">
        <v>21</v>
      </c>
      <c r="J62" s="11" t="s">
        <v>17</v>
      </c>
      <c r="K62" s="11" t="s">
        <v>22</v>
      </c>
    </row>
    <row r="63" ht="15.75" customHeight="1">
      <c r="A63" s="1">
        <f t="shared" si="1"/>
        <v>58</v>
      </c>
      <c r="B63" s="1"/>
      <c r="C63" s="24" t="s">
        <v>136</v>
      </c>
      <c r="D63" s="1">
        <v>0.0</v>
      </c>
      <c r="E63" s="1"/>
      <c r="F63" s="3" t="s">
        <v>137</v>
      </c>
      <c r="G63" s="25" t="s">
        <v>138</v>
      </c>
      <c r="H63" s="17" t="s">
        <v>139</v>
      </c>
      <c r="I63" s="11" t="s">
        <v>16</v>
      </c>
      <c r="J63" s="11" t="s">
        <v>17</v>
      </c>
      <c r="K63" s="11" t="s">
        <v>18</v>
      </c>
    </row>
    <row r="64" ht="15.75" customHeight="1">
      <c r="A64" s="1">
        <f t="shared" si="1"/>
        <v>59</v>
      </c>
      <c r="B64" s="1"/>
      <c r="C64" s="2"/>
      <c r="D64" s="1">
        <v>1.0</v>
      </c>
      <c r="E64" s="1"/>
      <c r="F64" s="3" t="s">
        <v>140</v>
      </c>
      <c r="G64" s="17" t="s">
        <v>141</v>
      </c>
      <c r="H64" s="17"/>
      <c r="I64" s="11" t="s">
        <v>21</v>
      </c>
      <c r="J64" s="11" t="s">
        <v>17</v>
      </c>
      <c r="K64" s="11" t="s">
        <v>22</v>
      </c>
    </row>
    <row r="65" ht="15.75" customHeight="1">
      <c r="A65" s="1">
        <f t="shared" si="1"/>
        <v>60</v>
      </c>
      <c r="B65" s="1"/>
      <c r="C65" s="24" t="s">
        <v>142</v>
      </c>
      <c r="D65" s="1">
        <v>0.0</v>
      </c>
      <c r="E65" s="1"/>
      <c r="F65" s="3" t="s">
        <v>143</v>
      </c>
      <c r="G65" s="17" t="s">
        <v>144</v>
      </c>
      <c r="H65" s="17" t="s">
        <v>126</v>
      </c>
      <c r="I65" s="11" t="s">
        <v>16</v>
      </c>
      <c r="J65" s="11" t="s">
        <v>17</v>
      </c>
      <c r="K65" s="11" t="s">
        <v>18</v>
      </c>
    </row>
    <row r="66" ht="15.75" customHeight="1">
      <c r="A66" s="1">
        <f t="shared" si="1"/>
        <v>61</v>
      </c>
      <c r="B66" s="1"/>
      <c r="C66" s="2"/>
      <c r="D66" s="1">
        <v>1.0</v>
      </c>
      <c r="E66" s="1"/>
      <c r="F66" s="3" t="s">
        <v>145</v>
      </c>
      <c r="G66" s="17" t="s">
        <v>20</v>
      </c>
      <c r="H66" s="17"/>
      <c r="I66" s="11" t="s">
        <v>21</v>
      </c>
      <c r="J66" s="11" t="s">
        <v>17</v>
      </c>
      <c r="K66" s="11" t="s">
        <v>22</v>
      </c>
    </row>
    <row r="67" ht="15.75" customHeight="1">
      <c r="A67" s="1">
        <f t="shared" si="1"/>
        <v>62</v>
      </c>
      <c r="B67" s="1"/>
      <c r="C67" s="24" t="s">
        <v>146</v>
      </c>
      <c r="D67" s="1">
        <v>0.0</v>
      </c>
      <c r="E67" s="1"/>
      <c r="F67" s="3" t="s">
        <v>147</v>
      </c>
      <c r="G67" s="17" t="s">
        <v>148</v>
      </c>
      <c r="H67" s="17" t="s">
        <v>28</v>
      </c>
      <c r="I67" s="11" t="s">
        <v>16</v>
      </c>
      <c r="J67" s="11" t="s">
        <v>17</v>
      </c>
      <c r="K67" s="11" t="s">
        <v>18</v>
      </c>
    </row>
    <row r="68" ht="15.75" customHeight="1">
      <c r="A68" s="1">
        <f t="shared" si="1"/>
        <v>63</v>
      </c>
      <c r="B68" s="1"/>
      <c r="C68" s="2"/>
      <c r="D68" s="1">
        <v>1.0</v>
      </c>
      <c r="E68" s="1"/>
      <c r="F68" s="3" t="s">
        <v>149</v>
      </c>
      <c r="G68" s="17" t="s">
        <v>20</v>
      </c>
      <c r="H68" s="17"/>
      <c r="I68" s="11" t="s">
        <v>21</v>
      </c>
      <c r="J68" s="11" t="s">
        <v>17</v>
      </c>
      <c r="K68" s="11" t="s">
        <v>22</v>
      </c>
    </row>
    <row r="69" ht="15.75" customHeight="1">
      <c r="A69" s="1">
        <f t="shared" si="1"/>
        <v>64</v>
      </c>
      <c r="B69" s="1"/>
      <c r="C69" s="24" t="s">
        <v>150</v>
      </c>
      <c r="D69" s="1">
        <v>0.0</v>
      </c>
      <c r="E69" s="1"/>
      <c r="F69" s="3" t="s">
        <v>151</v>
      </c>
      <c r="G69" s="17" t="s">
        <v>152</v>
      </c>
      <c r="H69" s="17" t="s">
        <v>69</v>
      </c>
      <c r="I69" s="11" t="s">
        <v>16</v>
      </c>
      <c r="J69" s="11" t="s">
        <v>17</v>
      </c>
      <c r="K69" s="11" t="s">
        <v>18</v>
      </c>
    </row>
    <row r="70" ht="15.75" customHeight="1">
      <c r="A70" s="1">
        <f t="shared" si="1"/>
        <v>65</v>
      </c>
      <c r="B70" s="1"/>
      <c r="C70" s="2"/>
      <c r="D70" s="1">
        <v>1.0</v>
      </c>
      <c r="E70" s="1"/>
      <c r="F70" s="3" t="s">
        <v>153</v>
      </c>
      <c r="G70" s="17" t="s">
        <v>20</v>
      </c>
      <c r="H70" s="17"/>
      <c r="I70" s="11" t="s">
        <v>21</v>
      </c>
      <c r="J70" s="11" t="s">
        <v>17</v>
      </c>
      <c r="K70" s="11" t="s">
        <v>22</v>
      </c>
    </row>
    <row r="71" ht="15.75" customHeight="1">
      <c r="A71" s="1">
        <f t="shared" si="1"/>
        <v>66</v>
      </c>
      <c r="B71" s="1"/>
      <c r="C71" s="24" t="s">
        <v>154</v>
      </c>
      <c r="D71" s="1">
        <v>0.0</v>
      </c>
      <c r="E71" s="1"/>
      <c r="F71" s="3" t="s">
        <v>155</v>
      </c>
      <c r="G71" s="17" t="s">
        <v>156</v>
      </c>
      <c r="H71" s="17" t="s">
        <v>69</v>
      </c>
      <c r="I71" s="11" t="s">
        <v>21</v>
      </c>
      <c r="J71" s="11" t="s">
        <v>17</v>
      </c>
      <c r="K71" s="11" t="s">
        <v>18</v>
      </c>
    </row>
    <row r="72" ht="15.75" customHeight="1">
      <c r="A72" s="1">
        <f t="shared" si="1"/>
        <v>67</v>
      </c>
      <c r="B72" s="1"/>
      <c r="C72" s="2"/>
      <c r="D72" s="1">
        <v>1.0</v>
      </c>
      <c r="E72" s="1"/>
      <c r="F72" s="3" t="s">
        <v>157</v>
      </c>
      <c r="G72" s="17" t="s">
        <v>72</v>
      </c>
      <c r="H72" s="17"/>
      <c r="I72" s="11" t="s">
        <v>21</v>
      </c>
      <c r="J72" s="11" t="s">
        <v>17</v>
      </c>
      <c r="K72" s="11" t="s">
        <v>22</v>
      </c>
    </row>
    <row r="73" ht="15.75" customHeight="1">
      <c r="A73" s="1">
        <f t="shared" si="1"/>
        <v>68</v>
      </c>
      <c r="B73" s="1"/>
      <c r="C73" s="24" t="s">
        <v>158</v>
      </c>
      <c r="D73" s="1">
        <v>0.0</v>
      </c>
      <c r="E73" s="1"/>
      <c r="F73" s="3" t="s">
        <v>159</v>
      </c>
      <c r="G73" s="17" t="s">
        <v>35</v>
      </c>
      <c r="H73" s="17" t="s">
        <v>160</v>
      </c>
      <c r="I73" s="11" t="s">
        <v>21</v>
      </c>
      <c r="J73" s="11" t="s">
        <v>17</v>
      </c>
      <c r="K73" s="11" t="s">
        <v>18</v>
      </c>
    </row>
    <row r="74" ht="15.75" customHeight="1">
      <c r="A74" s="1">
        <f t="shared" si="1"/>
        <v>69</v>
      </c>
      <c r="B74" s="1"/>
      <c r="C74" s="2"/>
      <c r="D74" s="1">
        <v>1.0</v>
      </c>
      <c r="E74" s="1"/>
      <c r="F74" s="3" t="s">
        <v>161</v>
      </c>
      <c r="G74" s="17" t="s">
        <v>20</v>
      </c>
      <c r="H74" s="17"/>
      <c r="I74" s="11" t="s">
        <v>21</v>
      </c>
      <c r="J74" s="11" t="s">
        <v>17</v>
      </c>
      <c r="K74" s="11" t="s">
        <v>22</v>
      </c>
    </row>
    <row r="75" ht="15.75" customHeight="1">
      <c r="A75" s="1">
        <f t="shared" si="1"/>
        <v>70</v>
      </c>
      <c r="B75" s="1"/>
      <c r="C75" s="24" t="s">
        <v>162</v>
      </c>
      <c r="D75" s="1">
        <v>0.0</v>
      </c>
      <c r="E75" s="1"/>
      <c r="F75" s="3" t="s">
        <v>163</v>
      </c>
      <c r="G75" s="17" t="s">
        <v>152</v>
      </c>
      <c r="H75" s="17" t="s">
        <v>164</v>
      </c>
      <c r="I75" s="11" t="s">
        <v>16</v>
      </c>
      <c r="J75" s="11" t="s">
        <v>17</v>
      </c>
      <c r="K75" s="11" t="s">
        <v>18</v>
      </c>
    </row>
    <row r="76" ht="15.75" customHeight="1">
      <c r="A76" s="1">
        <f t="shared" si="1"/>
        <v>71</v>
      </c>
      <c r="B76" s="1"/>
      <c r="C76" s="2"/>
      <c r="D76" s="1">
        <v>1.0</v>
      </c>
      <c r="E76" s="1"/>
      <c r="F76" s="3" t="s">
        <v>165</v>
      </c>
      <c r="G76" s="17" t="s">
        <v>20</v>
      </c>
      <c r="H76" s="17"/>
      <c r="I76" s="11" t="s">
        <v>21</v>
      </c>
      <c r="J76" s="11" t="s">
        <v>17</v>
      </c>
      <c r="K76" s="11" t="s">
        <v>22</v>
      </c>
    </row>
    <row r="77" ht="15.75" customHeight="1">
      <c r="A77" s="1">
        <f t="shared" si="1"/>
        <v>72</v>
      </c>
      <c r="B77" s="1"/>
      <c r="C77" s="24" t="s">
        <v>166</v>
      </c>
      <c r="D77" s="1">
        <v>0.0</v>
      </c>
      <c r="E77" s="1"/>
      <c r="F77" s="3" t="s">
        <v>167</v>
      </c>
      <c r="G77" s="17" t="s">
        <v>168</v>
      </c>
      <c r="H77" s="17" t="s">
        <v>69</v>
      </c>
      <c r="I77" s="11" t="s">
        <v>16</v>
      </c>
      <c r="J77" s="11" t="s">
        <v>17</v>
      </c>
      <c r="K77" s="11" t="s">
        <v>18</v>
      </c>
    </row>
    <row r="78" ht="15.75" customHeight="1">
      <c r="A78" s="1">
        <f t="shared" si="1"/>
        <v>73</v>
      </c>
      <c r="B78" s="1"/>
      <c r="C78" s="2"/>
      <c r="D78" s="1">
        <v>1.0</v>
      </c>
      <c r="E78" s="1"/>
      <c r="F78" s="3" t="s">
        <v>169</v>
      </c>
      <c r="G78" s="25" t="s">
        <v>20</v>
      </c>
      <c r="H78" s="17"/>
      <c r="I78" s="11" t="s">
        <v>21</v>
      </c>
      <c r="J78" s="11" t="s">
        <v>17</v>
      </c>
      <c r="K78" s="11" t="s">
        <v>22</v>
      </c>
    </row>
    <row r="79" ht="15.75" customHeight="1">
      <c r="A79" s="1">
        <f t="shared" si="1"/>
        <v>74</v>
      </c>
      <c r="B79" s="1"/>
      <c r="C79" s="24" t="s">
        <v>170</v>
      </c>
      <c r="D79" s="1">
        <v>0.0</v>
      </c>
      <c r="E79" s="1"/>
      <c r="F79" s="3" t="s">
        <v>171</v>
      </c>
      <c r="G79" s="17" t="s">
        <v>172</v>
      </c>
      <c r="H79" s="17" t="s">
        <v>28</v>
      </c>
      <c r="I79" s="11" t="s">
        <v>16</v>
      </c>
      <c r="J79" s="11" t="s">
        <v>17</v>
      </c>
      <c r="K79" s="11" t="s">
        <v>18</v>
      </c>
    </row>
    <row r="80" ht="15.75" customHeight="1">
      <c r="A80" s="1">
        <f t="shared" si="1"/>
        <v>75</v>
      </c>
      <c r="B80" s="1"/>
      <c r="C80" s="2"/>
      <c r="D80" s="1">
        <v>1.0</v>
      </c>
      <c r="E80" s="1"/>
      <c r="F80" s="3" t="s">
        <v>173</v>
      </c>
      <c r="G80" s="17" t="s">
        <v>20</v>
      </c>
      <c r="H80" s="17"/>
      <c r="I80" s="11" t="s">
        <v>21</v>
      </c>
      <c r="J80" s="11" t="s">
        <v>17</v>
      </c>
      <c r="K80" s="11" t="s">
        <v>22</v>
      </c>
    </row>
    <row r="81" ht="15.75" customHeight="1">
      <c r="A81" s="1">
        <f t="shared" si="1"/>
        <v>76</v>
      </c>
      <c r="B81" s="1"/>
      <c r="C81" s="24" t="s">
        <v>174</v>
      </c>
      <c r="D81" s="1">
        <v>0.0</v>
      </c>
      <c r="E81" s="1"/>
      <c r="F81" s="3" t="s">
        <v>175</v>
      </c>
      <c r="G81" s="17" t="s">
        <v>148</v>
      </c>
      <c r="H81" s="17" t="s">
        <v>36</v>
      </c>
      <c r="I81" s="11" t="s">
        <v>16</v>
      </c>
      <c r="J81" s="11" t="s">
        <v>17</v>
      </c>
      <c r="K81" s="11" t="s">
        <v>18</v>
      </c>
    </row>
    <row r="82" ht="15.75" customHeight="1">
      <c r="A82" s="1">
        <f t="shared" si="1"/>
        <v>77</v>
      </c>
      <c r="B82" s="1"/>
      <c r="C82" s="2"/>
      <c r="D82" s="1">
        <v>1.0</v>
      </c>
      <c r="E82" s="1"/>
      <c r="F82" s="3" t="s">
        <v>176</v>
      </c>
      <c r="G82" s="17" t="s">
        <v>41</v>
      </c>
      <c r="H82" s="17"/>
      <c r="I82" s="11" t="s">
        <v>21</v>
      </c>
      <c r="J82" s="11" t="s">
        <v>17</v>
      </c>
      <c r="K82" s="11" t="s">
        <v>22</v>
      </c>
    </row>
    <row r="83" ht="15.75" customHeight="1">
      <c r="A83" s="1">
        <f t="shared" si="1"/>
        <v>78</v>
      </c>
      <c r="B83" s="1"/>
      <c r="C83" s="24" t="s">
        <v>177</v>
      </c>
      <c r="D83" s="1">
        <v>0.0</v>
      </c>
      <c r="E83" s="1"/>
      <c r="F83" s="3" t="s">
        <v>178</v>
      </c>
      <c r="G83" s="17" t="s">
        <v>179</v>
      </c>
      <c r="H83" s="17" t="s">
        <v>180</v>
      </c>
      <c r="I83" s="11" t="s">
        <v>16</v>
      </c>
      <c r="J83" s="11" t="s">
        <v>17</v>
      </c>
      <c r="K83" s="11" t="s">
        <v>18</v>
      </c>
    </row>
    <row r="84" ht="15.75" customHeight="1">
      <c r="A84" s="1">
        <f t="shared" si="1"/>
        <v>79</v>
      </c>
      <c r="B84" s="1"/>
      <c r="C84" s="2"/>
      <c r="D84" s="1">
        <v>1.0</v>
      </c>
      <c r="E84" s="1"/>
      <c r="F84" s="3" t="s">
        <v>181</v>
      </c>
      <c r="G84" s="17" t="s">
        <v>20</v>
      </c>
      <c r="H84" s="17"/>
      <c r="I84" s="11" t="s">
        <v>21</v>
      </c>
      <c r="J84" s="11" t="s">
        <v>17</v>
      </c>
      <c r="K84" s="11" t="s">
        <v>22</v>
      </c>
    </row>
    <row r="85" ht="15.75" customHeight="1">
      <c r="A85" s="1">
        <f t="shared" si="1"/>
        <v>80</v>
      </c>
      <c r="B85" s="1"/>
      <c r="C85" s="24" t="s">
        <v>182</v>
      </c>
      <c r="D85" s="1">
        <v>0.0</v>
      </c>
      <c r="E85" s="1"/>
      <c r="F85" s="3" t="s">
        <v>183</v>
      </c>
      <c r="G85" s="17" t="s">
        <v>184</v>
      </c>
      <c r="H85" s="17"/>
      <c r="I85" s="11" t="s">
        <v>21</v>
      </c>
      <c r="J85" s="11" t="s">
        <v>17</v>
      </c>
      <c r="K85" s="11" t="s">
        <v>18</v>
      </c>
    </row>
    <row r="86" ht="15.75" customHeight="1">
      <c r="A86" s="1">
        <f t="shared" si="1"/>
        <v>81</v>
      </c>
      <c r="B86" s="1"/>
      <c r="C86" s="2"/>
      <c r="D86" s="1">
        <v>1.0</v>
      </c>
      <c r="E86" s="1"/>
      <c r="F86" s="3" t="s">
        <v>185</v>
      </c>
      <c r="G86" s="17"/>
      <c r="H86" s="17"/>
      <c r="I86" s="11" t="s">
        <v>21</v>
      </c>
      <c r="J86" s="11" t="s">
        <v>17</v>
      </c>
      <c r="K86" s="11" t="s">
        <v>22</v>
      </c>
    </row>
    <row r="87" ht="15.75" customHeight="1">
      <c r="A87" s="1">
        <f t="shared" si="1"/>
        <v>82</v>
      </c>
      <c r="B87" s="1"/>
      <c r="C87" s="24" t="s">
        <v>186</v>
      </c>
      <c r="D87" s="1">
        <v>0.0</v>
      </c>
      <c r="E87" s="1"/>
      <c r="F87" s="3" t="s">
        <v>187</v>
      </c>
      <c r="G87" s="17" t="s">
        <v>188</v>
      </c>
      <c r="H87" s="17" t="s">
        <v>189</v>
      </c>
      <c r="I87" s="11" t="s">
        <v>16</v>
      </c>
      <c r="J87" s="11" t="s">
        <v>17</v>
      </c>
      <c r="K87" s="11" t="s">
        <v>18</v>
      </c>
    </row>
    <row r="88" ht="15.75" customHeight="1">
      <c r="A88" s="1">
        <f t="shared" si="1"/>
        <v>83</v>
      </c>
      <c r="B88" s="1"/>
      <c r="C88" s="2"/>
      <c r="D88" s="1">
        <v>1.0</v>
      </c>
      <c r="E88" s="1"/>
      <c r="F88" s="3" t="s">
        <v>190</v>
      </c>
      <c r="G88" s="17" t="s">
        <v>39</v>
      </c>
      <c r="H88" s="17"/>
      <c r="I88" s="11" t="s">
        <v>21</v>
      </c>
      <c r="J88" s="11" t="s">
        <v>17</v>
      </c>
      <c r="K88" s="11" t="s">
        <v>22</v>
      </c>
    </row>
    <row r="89" ht="15.75" customHeight="1">
      <c r="A89" s="1">
        <f t="shared" si="1"/>
        <v>84</v>
      </c>
      <c r="B89" s="1"/>
      <c r="C89" s="24" t="s">
        <v>191</v>
      </c>
      <c r="D89" s="1">
        <v>0.0</v>
      </c>
      <c r="E89" s="1"/>
      <c r="F89" s="3" t="s">
        <v>192</v>
      </c>
      <c r="G89" s="17" t="s">
        <v>35</v>
      </c>
      <c r="H89" s="17" t="s">
        <v>193</v>
      </c>
      <c r="I89" s="11" t="s">
        <v>16</v>
      </c>
      <c r="J89" s="11" t="s">
        <v>17</v>
      </c>
      <c r="K89" s="11" t="s">
        <v>18</v>
      </c>
    </row>
    <row r="90" ht="15.75" customHeight="1">
      <c r="A90" s="1">
        <f t="shared" si="1"/>
        <v>85</v>
      </c>
      <c r="B90" s="1"/>
      <c r="C90" s="2"/>
      <c r="D90" s="1">
        <v>1.0</v>
      </c>
      <c r="E90" s="1"/>
      <c r="F90" s="3" t="s">
        <v>194</v>
      </c>
      <c r="G90" s="17" t="s">
        <v>20</v>
      </c>
      <c r="H90" s="17"/>
      <c r="I90" s="11" t="s">
        <v>21</v>
      </c>
      <c r="J90" s="11" t="s">
        <v>17</v>
      </c>
      <c r="K90" s="11" t="s">
        <v>22</v>
      </c>
    </row>
    <row r="91" ht="15.75" customHeight="1">
      <c r="A91" s="1">
        <f t="shared" si="1"/>
        <v>86</v>
      </c>
      <c r="B91" s="1"/>
      <c r="C91" s="24" t="s">
        <v>195</v>
      </c>
      <c r="D91" s="1">
        <v>0.0</v>
      </c>
      <c r="E91" s="1"/>
      <c r="F91" s="3" t="s">
        <v>196</v>
      </c>
      <c r="G91" s="17" t="s">
        <v>197</v>
      </c>
      <c r="H91" s="17" t="s">
        <v>198</v>
      </c>
      <c r="I91" s="11" t="s">
        <v>16</v>
      </c>
      <c r="J91" s="11" t="s">
        <v>17</v>
      </c>
      <c r="K91" s="11" t="s">
        <v>18</v>
      </c>
    </row>
    <row r="92" ht="15.75" customHeight="1">
      <c r="A92" s="1">
        <f t="shared" si="1"/>
        <v>87</v>
      </c>
      <c r="B92" s="1"/>
      <c r="C92" s="2"/>
      <c r="D92" s="1">
        <v>1.0</v>
      </c>
      <c r="E92" s="1"/>
      <c r="F92" s="3" t="s">
        <v>199</v>
      </c>
      <c r="G92" s="17" t="s">
        <v>200</v>
      </c>
      <c r="H92" s="17"/>
      <c r="I92" s="11" t="s">
        <v>21</v>
      </c>
      <c r="J92" s="11" t="s">
        <v>17</v>
      </c>
      <c r="K92" s="11" t="s">
        <v>22</v>
      </c>
    </row>
    <row r="93" ht="15.75" customHeight="1">
      <c r="A93" s="1">
        <f t="shared" si="1"/>
        <v>88</v>
      </c>
      <c r="B93" s="1"/>
      <c r="C93" s="24" t="s">
        <v>201</v>
      </c>
      <c r="D93" s="1">
        <v>0.0</v>
      </c>
      <c r="E93" s="1"/>
      <c r="F93" s="3" t="s">
        <v>202</v>
      </c>
      <c r="G93" s="17" t="s">
        <v>203</v>
      </c>
      <c r="H93" s="17" t="s">
        <v>28</v>
      </c>
      <c r="I93" s="11" t="s">
        <v>16</v>
      </c>
      <c r="J93" s="11" t="s">
        <v>17</v>
      </c>
      <c r="K93" s="11" t="s">
        <v>18</v>
      </c>
    </row>
    <row r="94" ht="15.75" customHeight="1">
      <c r="A94" s="1">
        <f t="shared" si="1"/>
        <v>89</v>
      </c>
      <c r="B94" s="1"/>
      <c r="C94" s="2"/>
      <c r="D94" s="1">
        <v>1.0</v>
      </c>
      <c r="E94" s="1"/>
      <c r="F94" s="3" t="s">
        <v>204</v>
      </c>
      <c r="G94" s="17" t="s">
        <v>20</v>
      </c>
      <c r="H94" s="17"/>
      <c r="I94" s="11" t="s">
        <v>21</v>
      </c>
      <c r="J94" s="11" t="s">
        <v>17</v>
      </c>
      <c r="K94" s="11" t="s">
        <v>22</v>
      </c>
    </row>
    <row r="95" ht="15.75" customHeight="1">
      <c r="A95" s="1">
        <f t="shared" si="1"/>
        <v>90</v>
      </c>
      <c r="B95" s="1"/>
      <c r="C95" s="24" t="s">
        <v>205</v>
      </c>
      <c r="D95" s="1">
        <v>0.0</v>
      </c>
      <c r="E95" s="1"/>
      <c r="F95" s="3" t="s">
        <v>206</v>
      </c>
      <c r="G95" s="17" t="s">
        <v>152</v>
      </c>
      <c r="H95" s="17" t="s">
        <v>28</v>
      </c>
      <c r="I95" s="11" t="s">
        <v>16</v>
      </c>
      <c r="J95" s="11" t="s">
        <v>17</v>
      </c>
      <c r="K95" s="11" t="s">
        <v>18</v>
      </c>
    </row>
    <row r="96" ht="15.75" customHeight="1">
      <c r="A96" s="1">
        <f t="shared" si="1"/>
        <v>91</v>
      </c>
      <c r="B96" s="1"/>
      <c r="C96" s="2"/>
      <c r="D96" s="1">
        <v>1.0</v>
      </c>
      <c r="E96" s="1"/>
      <c r="F96" s="3" t="s">
        <v>207</v>
      </c>
      <c r="G96" s="17" t="s">
        <v>208</v>
      </c>
      <c r="H96" s="17"/>
      <c r="I96" s="11" t="s">
        <v>21</v>
      </c>
      <c r="J96" s="11" t="s">
        <v>17</v>
      </c>
      <c r="K96" s="11" t="s">
        <v>22</v>
      </c>
    </row>
    <row r="97" ht="15.75" customHeight="1">
      <c r="A97" s="1">
        <f t="shared" si="1"/>
        <v>92</v>
      </c>
      <c r="B97" s="1"/>
      <c r="C97" s="24" t="s">
        <v>209</v>
      </c>
      <c r="D97" s="1">
        <v>0.0</v>
      </c>
      <c r="E97" s="1"/>
      <c r="F97" s="3" t="s">
        <v>210</v>
      </c>
      <c r="G97" s="17" t="s">
        <v>211</v>
      </c>
      <c r="H97" s="17" t="s">
        <v>164</v>
      </c>
      <c r="I97" s="11" t="s">
        <v>16</v>
      </c>
      <c r="J97" s="11" t="s">
        <v>17</v>
      </c>
      <c r="K97" s="11" t="s">
        <v>18</v>
      </c>
    </row>
    <row r="98" ht="15.75" customHeight="1">
      <c r="A98" s="1">
        <f t="shared" si="1"/>
        <v>93</v>
      </c>
      <c r="B98" s="1"/>
      <c r="C98" s="2"/>
      <c r="D98" s="1">
        <v>1.0</v>
      </c>
      <c r="E98" s="1"/>
      <c r="F98" s="3" t="s">
        <v>212</v>
      </c>
      <c r="G98" s="17" t="s">
        <v>72</v>
      </c>
      <c r="H98" s="17"/>
      <c r="I98" s="11" t="s">
        <v>21</v>
      </c>
      <c r="J98" s="11" t="s">
        <v>17</v>
      </c>
      <c r="K98" s="11" t="s">
        <v>22</v>
      </c>
    </row>
    <row r="99" ht="15.75" customHeight="1">
      <c r="A99" s="1">
        <f t="shared" si="1"/>
        <v>94</v>
      </c>
      <c r="B99" s="1"/>
      <c r="C99" s="24" t="s">
        <v>213</v>
      </c>
      <c r="D99" s="1">
        <v>0.0</v>
      </c>
      <c r="E99" s="1"/>
      <c r="F99" s="3" t="s">
        <v>214</v>
      </c>
      <c r="G99" s="17" t="s">
        <v>215</v>
      </c>
      <c r="H99" s="17" t="s">
        <v>216</v>
      </c>
      <c r="I99" s="11" t="s">
        <v>16</v>
      </c>
      <c r="J99" s="11" t="s">
        <v>17</v>
      </c>
      <c r="K99" s="11" t="s">
        <v>18</v>
      </c>
    </row>
    <row r="100" ht="15.75" customHeight="1">
      <c r="A100" s="1">
        <f t="shared" si="1"/>
        <v>95</v>
      </c>
      <c r="B100" s="1"/>
      <c r="C100" s="2"/>
      <c r="D100" s="1">
        <v>1.0</v>
      </c>
      <c r="E100" s="1"/>
      <c r="F100" s="3" t="s">
        <v>217</v>
      </c>
      <c r="G100" s="17" t="s">
        <v>20</v>
      </c>
      <c r="H100" s="17"/>
      <c r="I100" s="11" t="s">
        <v>21</v>
      </c>
      <c r="J100" s="11" t="s">
        <v>17</v>
      </c>
      <c r="K100" s="11" t="s">
        <v>22</v>
      </c>
    </row>
    <row r="101" ht="15.75" customHeight="1">
      <c r="A101" s="1">
        <f t="shared" si="1"/>
        <v>96</v>
      </c>
      <c r="B101" s="8"/>
      <c r="C101" s="24" t="s">
        <v>218</v>
      </c>
      <c r="D101" s="1">
        <v>0.0</v>
      </c>
      <c r="E101" s="1"/>
      <c r="F101" s="3" t="s">
        <v>219</v>
      </c>
      <c r="G101" s="17" t="s">
        <v>220</v>
      </c>
      <c r="H101" s="17" t="s">
        <v>36</v>
      </c>
      <c r="I101" s="11" t="s">
        <v>16</v>
      </c>
      <c r="J101" s="11" t="s">
        <v>17</v>
      </c>
      <c r="K101" s="11" t="s">
        <v>18</v>
      </c>
    </row>
    <row r="102" ht="15.75" customHeight="1">
      <c r="A102" s="1">
        <f t="shared" si="1"/>
        <v>97</v>
      </c>
      <c r="B102" s="8"/>
      <c r="C102" s="2"/>
      <c r="D102" s="1">
        <v>1.0</v>
      </c>
      <c r="E102" s="1"/>
      <c r="F102" s="3" t="s">
        <v>221</v>
      </c>
      <c r="G102" s="17" t="s">
        <v>222</v>
      </c>
      <c r="H102" s="17"/>
      <c r="I102" s="11" t="s">
        <v>21</v>
      </c>
      <c r="J102" s="11" t="s">
        <v>17</v>
      </c>
      <c r="K102" s="11" t="s">
        <v>22</v>
      </c>
    </row>
    <row r="103" ht="15.75" customHeight="1">
      <c r="A103" s="1">
        <f t="shared" si="1"/>
        <v>98</v>
      </c>
      <c r="B103" s="1"/>
      <c r="C103" s="24" t="s">
        <v>223</v>
      </c>
      <c r="D103" s="1">
        <v>0.0</v>
      </c>
      <c r="E103" s="1"/>
      <c r="F103" s="3" t="s">
        <v>224</v>
      </c>
      <c r="G103" s="17" t="s">
        <v>35</v>
      </c>
      <c r="H103" s="17" t="s">
        <v>28</v>
      </c>
      <c r="I103" s="11" t="s">
        <v>16</v>
      </c>
      <c r="J103" s="11" t="s">
        <v>17</v>
      </c>
      <c r="K103" s="11" t="s">
        <v>18</v>
      </c>
    </row>
    <row r="104" ht="15.75" customHeight="1">
      <c r="A104" s="1">
        <f t="shared" si="1"/>
        <v>99</v>
      </c>
      <c r="B104" s="1"/>
      <c r="C104" s="2"/>
      <c r="D104" s="1">
        <v>1.0</v>
      </c>
      <c r="E104" s="1"/>
      <c r="F104" s="3" t="s">
        <v>225</v>
      </c>
      <c r="G104" s="25" t="s">
        <v>20</v>
      </c>
      <c r="H104" s="17"/>
      <c r="I104" s="11" t="s">
        <v>21</v>
      </c>
      <c r="J104" s="11" t="s">
        <v>17</v>
      </c>
      <c r="K104" s="11" t="s">
        <v>22</v>
      </c>
    </row>
    <row r="105" ht="15.75" customHeight="1">
      <c r="A105" s="1">
        <f t="shared" si="1"/>
        <v>100</v>
      </c>
      <c r="B105" s="1"/>
      <c r="C105" s="24" t="s">
        <v>226</v>
      </c>
      <c r="D105" s="1">
        <v>0.0</v>
      </c>
      <c r="E105" s="1"/>
      <c r="F105" s="3" t="s">
        <v>227</v>
      </c>
      <c r="G105" s="17" t="s">
        <v>228</v>
      </c>
      <c r="H105" s="17" t="s">
        <v>28</v>
      </c>
      <c r="I105" s="11" t="s">
        <v>16</v>
      </c>
      <c r="J105" s="11" t="s">
        <v>17</v>
      </c>
      <c r="K105" s="11" t="s">
        <v>18</v>
      </c>
    </row>
    <row r="106" ht="15.75" customHeight="1">
      <c r="A106" s="1">
        <f t="shared" si="1"/>
        <v>101</v>
      </c>
      <c r="B106" s="1"/>
      <c r="C106" s="2"/>
      <c r="D106" s="1">
        <v>1.0</v>
      </c>
      <c r="E106" s="1"/>
      <c r="F106" s="3" t="s">
        <v>229</v>
      </c>
      <c r="G106" s="17" t="s">
        <v>20</v>
      </c>
      <c r="H106" s="17"/>
      <c r="I106" s="11" t="s">
        <v>21</v>
      </c>
      <c r="J106" s="11" t="s">
        <v>17</v>
      </c>
      <c r="K106" s="11" t="s">
        <v>22</v>
      </c>
    </row>
    <row r="107" ht="15.75" customHeight="1">
      <c r="A107" s="1">
        <f t="shared" si="1"/>
        <v>102</v>
      </c>
      <c r="B107" s="1"/>
      <c r="C107" s="24" t="s">
        <v>230</v>
      </c>
      <c r="D107" s="1">
        <v>0.0</v>
      </c>
      <c r="E107" s="1"/>
      <c r="F107" s="3" t="s">
        <v>231</v>
      </c>
      <c r="G107" s="17" t="s">
        <v>232</v>
      </c>
      <c r="H107" s="17" t="s">
        <v>28</v>
      </c>
      <c r="I107" s="11" t="s">
        <v>16</v>
      </c>
      <c r="J107" s="11" t="s">
        <v>17</v>
      </c>
      <c r="K107" s="11" t="s">
        <v>18</v>
      </c>
    </row>
    <row r="108" ht="15.75" customHeight="1">
      <c r="A108" s="1">
        <f t="shared" si="1"/>
        <v>103</v>
      </c>
      <c r="B108" s="1"/>
      <c r="C108" s="2"/>
      <c r="D108" s="1">
        <v>1.0</v>
      </c>
      <c r="E108" s="1"/>
      <c r="F108" s="3" t="s">
        <v>233</v>
      </c>
      <c r="G108" s="17" t="s">
        <v>20</v>
      </c>
      <c r="H108" s="17"/>
      <c r="I108" s="11" t="s">
        <v>21</v>
      </c>
      <c r="J108" s="11" t="s">
        <v>17</v>
      </c>
      <c r="K108" s="11" t="s">
        <v>22</v>
      </c>
    </row>
    <row r="109" ht="15.75" customHeight="1">
      <c r="A109" s="1">
        <f t="shared" si="1"/>
        <v>104</v>
      </c>
      <c r="B109" s="1"/>
      <c r="C109" s="24" t="s">
        <v>234</v>
      </c>
      <c r="D109" s="1">
        <v>0.0</v>
      </c>
      <c r="E109" s="1"/>
      <c r="F109" s="3" t="s">
        <v>235</v>
      </c>
      <c r="G109" s="17" t="s">
        <v>197</v>
      </c>
      <c r="H109" s="17" t="s">
        <v>28</v>
      </c>
      <c r="I109" s="11" t="s">
        <v>16</v>
      </c>
      <c r="J109" s="11" t="s">
        <v>17</v>
      </c>
      <c r="K109" s="11" t="s">
        <v>18</v>
      </c>
    </row>
    <row r="110" ht="15.75" customHeight="1">
      <c r="A110" s="1">
        <f t="shared" si="1"/>
        <v>105</v>
      </c>
      <c r="B110" s="1"/>
      <c r="C110" s="2"/>
      <c r="D110" s="1">
        <v>1.0</v>
      </c>
      <c r="E110" s="1"/>
      <c r="F110" s="3" t="s">
        <v>236</v>
      </c>
      <c r="G110" s="17" t="s">
        <v>20</v>
      </c>
      <c r="H110" s="17"/>
      <c r="I110" s="11" t="s">
        <v>21</v>
      </c>
      <c r="J110" s="11" t="s">
        <v>17</v>
      </c>
      <c r="K110" s="11" t="s">
        <v>22</v>
      </c>
    </row>
    <row r="111" ht="15.75" customHeight="1">
      <c r="A111" s="1">
        <f t="shared" si="1"/>
        <v>106</v>
      </c>
      <c r="B111" s="1"/>
      <c r="C111" s="24" t="s">
        <v>237</v>
      </c>
      <c r="D111" s="1">
        <v>0.0</v>
      </c>
      <c r="E111" s="1"/>
      <c r="F111" s="3" t="s">
        <v>238</v>
      </c>
      <c r="G111" s="17" t="s">
        <v>239</v>
      </c>
      <c r="H111" s="17" t="s">
        <v>69</v>
      </c>
      <c r="I111" s="11" t="s">
        <v>16</v>
      </c>
      <c r="J111" s="11" t="s">
        <v>17</v>
      </c>
      <c r="K111" s="11" t="s">
        <v>18</v>
      </c>
    </row>
    <row r="112" ht="15.75" customHeight="1">
      <c r="A112" s="1">
        <f t="shared" si="1"/>
        <v>107</v>
      </c>
      <c r="B112" s="1"/>
      <c r="C112" s="2"/>
      <c r="D112" s="1">
        <v>1.0</v>
      </c>
      <c r="E112" s="1"/>
      <c r="F112" s="3" t="s">
        <v>240</v>
      </c>
      <c r="G112" s="17" t="s">
        <v>241</v>
      </c>
      <c r="H112" s="17"/>
      <c r="I112" s="11" t="s">
        <v>21</v>
      </c>
      <c r="J112" s="11" t="s">
        <v>17</v>
      </c>
      <c r="K112" s="11" t="s">
        <v>22</v>
      </c>
    </row>
    <row r="113" ht="15.75" customHeight="1">
      <c r="A113" s="1">
        <f t="shared" si="1"/>
        <v>108</v>
      </c>
      <c r="B113" s="1"/>
      <c r="C113" s="24" t="s">
        <v>242</v>
      </c>
      <c r="D113" s="1">
        <v>0.0</v>
      </c>
      <c r="E113" s="1"/>
      <c r="F113" s="3" t="s">
        <v>243</v>
      </c>
      <c r="G113" s="17" t="s">
        <v>244</v>
      </c>
      <c r="H113" s="17" t="s">
        <v>180</v>
      </c>
      <c r="I113" s="11" t="s">
        <v>21</v>
      </c>
      <c r="J113" s="11" t="s">
        <v>17</v>
      </c>
      <c r="K113" s="11" t="s">
        <v>18</v>
      </c>
    </row>
    <row r="114" ht="15.75" customHeight="1">
      <c r="A114" s="1">
        <f t="shared" si="1"/>
        <v>109</v>
      </c>
      <c r="B114" s="1"/>
      <c r="C114" s="2"/>
      <c r="D114" s="1">
        <v>1.0</v>
      </c>
      <c r="E114" s="1"/>
      <c r="F114" s="3" t="s">
        <v>245</v>
      </c>
      <c r="G114" s="17" t="s">
        <v>20</v>
      </c>
      <c r="H114" s="17"/>
      <c r="I114" s="11" t="s">
        <v>21</v>
      </c>
      <c r="J114" s="11" t="s">
        <v>17</v>
      </c>
      <c r="K114" s="11" t="s">
        <v>22</v>
      </c>
    </row>
    <row r="115" ht="15.75" customHeight="1">
      <c r="A115" s="1">
        <f t="shared" si="1"/>
        <v>110</v>
      </c>
      <c r="B115" s="1"/>
      <c r="C115" s="24" t="s">
        <v>246</v>
      </c>
      <c r="D115" s="1">
        <v>0.0</v>
      </c>
      <c r="E115" s="1"/>
      <c r="F115" s="3" t="s">
        <v>247</v>
      </c>
      <c r="G115" s="17"/>
      <c r="H115" s="17" t="s">
        <v>96</v>
      </c>
      <c r="I115" s="11" t="s">
        <v>16</v>
      </c>
      <c r="J115" s="11" t="s">
        <v>17</v>
      </c>
      <c r="K115" s="11" t="s">
        <v>18</v>
      </c>
    </row>
    <row r="116" ht="15.75" customHeight="1">
      <c r="A116" s="1">
        <f t="shared" si="1"/>
        <v>111</v>
      </c>
      <c r="B116" s="1"/>
      <c r="C116" s="2"/>
      <c r="D116" s="1">
        <v>1.0</v>
      </c>
      <c r="E116" s="1"/>
      <c r="F116" s="3" t="s">
        <v>248</v>
      </c>
      <c r="G116" s="17"/>
      <c r="H116" s="17"/>
      <c r="I116" s="11" t="s">
        <v>21</v>
      </c>
      <c r="J116" s="11" t="s">
        <v>17</v>
      </c>
      <c r="K116" s="11" t="s">
        <v>22</v>
      </c>
    </row>
    <row r="117" ht="15.75" customHeight="1">
      <c r="A117" s="1">
        <f t="shared" si="1"/>
        <v>112</v>
      </c>
      <c r="B117" s="1"/>
      <c r="C117" s="24" t="s">
        <v>249</v>
      </c>
      <c r="D117" s="1">
        <v>0.0</v>
      </c>
      <c r="E117" s="1"/>
      <c r="F117" s="3" t="s">
        <v>250</v>
      </c>
      <c r="G117" s="17" t="s">
        <v>251</v>
      </c>
      <c r="H117" s="17" t="s">
        <v>28</v>
      </c>
      <c r="I117" s="11" t="s">
        <v>16</v>
      </c>
      <c r="J117" s="11" t="s">
        <v>17</v>
      </c>
      <c r="K117" s="11" t="s">
        <v>18</v>
      </c>
    </row>
    <row r="118" ht="15.75" customHeight="1">
      <c r="A118" s="1">
        <f t="shared" si="1"/>
        <v>113</v>
      </c>
      <c r="B118" s="1"/>
      <c r="C118" s="2"/>
      <c r="D118" s="1">
        <v>1.0</v>
      </c>
      <c r="E118" s="1"/>
      <c r="F118" s="3" t="s">
        <v>252</v>
      </c>
      <c r="G118" s="17" t="s">
        <v>20</v>
      </c>
      <c r="H118" s="17"/>
      <c r="I118" s="11" t="s">
        <v>21</v>
      </c>
      <c r="J118" s="11" t="s">
        <v>17</v>
      </c>
      <c r="K118" s="11" t="s">
        <v>22</v>
      </c>
    </row>
    <row r="119" ht="15.75" customHeight="1">
      <c r="A119" s="1">
        <f t="shared" si="1"/>
        <v>114</v>
      </c>
      <c r="B119" s="1"/>
      <c r="C119" s="24" t="s">
        <v>253</v>
      </c>
      <c r="D119" s="1">
        <v>0.0</v>
      </c>
      <c r="E119" s="1"/>
      <c r="F119" s="3" t="s">
        <v>254</v>
      </c>
      <c r="G119" s="17" t="s">
        <v>203</v>
      </c>
      <c r="H119" s="17" t="s">
        <v>69</v>
      </c>
      <c r="I119" s="11" t="s">
        <v>16</v>
      </c>
      <c r="J119" s="11" t="s">
        <v>17</v>
      </c>
      <c r="K119" s="11" t="s">
        <v>18</v>
      </c>
    </row>
    <row r="120" ht="15.75" customHeight="1">
      <c r="A120" s="1">
        <f t="shared" si="1"/>
        <v>115</v>
      </c>
      <c r="B120" s="1"/>
      <c r="C120" s="2"/>
      <c r="D120" s="1">
        <v>1.0</v>
      </c>
      <c r="E120" s="1"/>
      <c r="F120" s="3" t="s">
        <v>255</v>
      </c>
      <c r="G120" s="17" t="s">
        <v>20</v>
      </c>
      <c r="H120" s="17"/>
      <c r="I120" s="11" t="s">
        <v>21</v>
      </c>
      <c r="J120" s="11" t="s">
        <v>17</v>
      </c>
      <c r="K120" s="11" t="s">
        <v>22</v>
      </c>
    </row>
    <row r="121" ht="15.75" customHeight="1">
      <c r="A121" s="1">
        <f t="shared" si="1"/>
        <v>116</v>
      </c>
      <c r="B121" s="1"/>
      <c r="C121" s="24" t="s">
        <v>256</v>
      </c>
      <c r="D121" s="1">
        <v>0.0</v>
      </c>
      <c r="E121" s="1"/>
      <c r="F121" s="3" t="s">
        <v>257</v>
      </c>
      <c r="G121" s="17" t="s">
        <v>152</v>
      </c>
      <c r="H121" s="17" t="s">
        <v>69</v>
      </c>
      <c r="I121" s="11" t="s">
        <v>16</v>
      </c>
      <c r="J121" s="11" t="s">
        <v>17</v>
      </c>
      <c r="K121" s="11" t="s">
        <v>18</v>
      </c>
    </row>
    <row r="122" ht="15.75" customHeight="1">
      <c r="A122" s="1">
        <f t="shared" si="1"/>
        <v>117</v>
      </c>
      <c r="B122" s="1"/>
      <c r="C122" s="2"/>
      <c r="D122" s="1">
        <v>1.0</v>
      </c>
      <c r="E122" s="1"/>
      <c r="F122" s="3" t="s">
        <v>258</v>
      </c>
      <c r="G122" s="17" t="s">
        <v>72</v>
      </c>
      <c r="H122" s="17"/>
      <c r="I122" s="11" t="s">
        <v>21</v>
      </c>
      <c r="J122" s="11" t="s">
        <v>17</v>
      </c>
      <c r="K122" s="11" t="s">
        <v>22</v>
      </c>
    </row>
    <row r="123" ht="15.75" customHeight="1">
      <c r="A123" s="1">
        <f t="shared" si="1"/>
        <v>118</v>
      </c>
      <c r="B123" s="1"/>
      <c r="C123" s="24" t="s">
        <v>259</v>
      </c>
      <c r="D123" s="1">
        <v>0.0</v>
      </c>
      <c r="E123" s="1"/>
      <c r="F123" s="3" t="s">
        <v>260</v>
      </c>
      <c r="G123" s="17" t="s">
        <v>148</v>
      </c>
      <c r="H123" s="17" t="s">
        <v>58</v>
      </c>
      <c r="I123" s="11" t="s">
        <v>16</v>
      </c>
      <c r="J123" s="11" t="s">
        <v>17</v>
      </c>
      <c r="K123" s="11" t="s">
        <v>18</v>
      </c>
    </row>
    <row r="124" ht="15.75" customHeight="1">
      <c r="A124" s="1">
        <f t="shared" si="1"/>
        <v>119</v>
      </c>
      <c r="B124" s="1"/>
      <c r="C124" s="2"/>
      <c r="D124" s="1">
        <v>1.0</v>
      </c>
      <c r="E124" s="1"/>
      <c r="F124" s="3" t="s">
        <v>261</v>
      </c>
      <c r="G124" s="17" t="s">
        <v>20</v>
      </c>
      <c r="H124" s="17"/>
      <c r="I124" s="11" t="s">
        <v>21</v>
      </c>
      <c r="J124" s="11" t="s">
        <v>17</v>
      </c>
      <c r="K124" s="11" t="s">
        <v>22</v>
      </c>
    </row>
    <row r="125" ht="15.75" customHeight="1">
      <c r="A125" s="1">
        <f t="shared" si="1"/>
        <v>120</v>
      </c>
      <c r="B125" s="1"/>
      <c r="C125" s="24" t="s">
        <v>262</v>
      </c>
      <c r="D125" s="1">
        <v>0.0</v>
      </c>
      <c r="E125" s="1"/>
      <c r="F125" s="3" t="s">
        <v>263</v>
      </c>
      <c r="G125" s="17" t="s">
        <v>264</v>
      </c>
      <c r="H125" s="17" t="s">
        <v>69</v>
      </c>
      <c r="I125" s="11" t="s">
        <v>16</v>
      </c>
      <c r="J125" s="11" t="s">
        <v>17</v>
      </c>
      <c r="K125" s="11" t="s">
        <v>18</v>
      </c>
    </row>
    <row r="126" ht="15.75" customHeight="1">
      <c r="A126" s="1">
        <f t="shared" si="1"/>
        <v>121</v>
      </c>
      <c r="B126" s="1"/>
      <c r="C126" s="2"/>
      <c r="D126" s="1">
        <v>1.0</v>
      </c>
      <c r="E126" s="1"/>
      <c r="F126" s="3" t="s">
        <v>265</v>
      </c>
      <c r="G126" s="25" t="s">
        <v>20</v>
      </c>
      <c r="H126" s="17"/>
      <c r="I126" s="11" t="s">
        <v>21</v>
      </c>
      <c r="J126" s="11" t="s">
        <v>17</v>
      </c>
      <c r="K126" s="11" t="s">
        <v>22</v>
      </c>
    </row>
    <row r="127" ht="15.75" customHeight="1">
      <c r="A127" s="1">
        <f t="shared" si="1"/>
        <v>122</v>
      </c>
      <c r="B127" s="1"/>
      <c r="C127" s="24" t="s">
        <v>266</v>
      </c>
      <c r="D127" s="1">
        <v>0.0</v>
      </c>
      <c r="E127" s="1"/>
      <c r="F127" s="3" t="s">
        <v>267</v>
      </c>
      <c r="G127" s="17" t="s">
        <v>35</v>
      </c>
      <c r="H127" s="17" t="s">
        <v>268</v>
      </c>
      <c r="I127" s="11" t="s">
        <v>16</v>
      </c>
      <c r="J127" s="11" t="s">
        <v>17</v>
      </c>
      <c r="K127" s="11" t="s">
        <v>18</v>
      </c>
    </row>
    <row r="128" ht="15.75" customHeight="1">
      <c r="A128" s="1">
        <f t="shared" si="1"/>
        <v>123</v>
      </c>
      <c r="B128" s="1"/>
      <c r="C128" s="2"/>
      <c r="D128" s="1">
        <v>1.0</v>
      </c>
      <c r="E128" s="1"/>
      <c r="F128" s="3" t="s">
        <v>269</v>
      </c>
      <c r="G128" s="17" t="s">
        <v>270</v>
      </c>
      <c r="H128" s="17"/>
      <c r="I128" s="11" t="s">
        <v>21</v>
      </c>
      <c r="J128" s="11" t="s">
        <v>17</v>
      </c>
      <c r="K128" s="11" t="s">
        <v>22</v>
      </c>
    </row>
    <row r="129" ht="15.75" customHeight="1">
      <c r="A129" s="1">
        <f t="shared" si="1"/>
        <v>124</v>
      </c>
      <c r="B129" s="1"/>
      <c r="C129" s="24" t="s">
        <v>271</v>
      </c>
      <c r="D129" s="1">
        <v>0.0</v>
      </c>
      <c r="E129" s="1"/>
      <c r="F129" s="3" t="s">
        <v>272</v>
      </c>
      <c r="G129" s="17" t="s">
        <v>125</v>
      </c>
      <c r="H129" s="17" t="s">
        <v>69</v>
      </c>
      <c r="I129" s="11" t="s">
        <v>21</v>
      </c>
      <c r="J129" s="11" t="s">
        <v>17</v>
      </c>
      <c r="K129" s="11" t="s">
        <v>18</v>
      </c>
    </row>
    <row r="130" ht="15.75" customHeight="1">
      <c r="A130" s="1">
        <f t="shared" si="1"/>
        <v>125</v>
      </c>
      <c r="B130" s="1"/>
      <c r="C130" s="2"/>
      <c r="D130" s="1">
        <v>1.0</v>
      </c>
      <c r="E130" s="1"/>
      <c r="F130" s="3" t="s">
        <v>273</v>
      </c>
      <c r="G130" s="17" t="s">
        <v>20</v>
      </c>
      <c r="H130" s="17"/>
      <c r="I130" s="11" t="s">
        <v>21</v>
      </c>
      <c r="J130" s="11" t="s">
        <v>17</v>
      </c>
      <c r="K130" s="11" t="s">
        <v>22</v>
      </c>
    </row>
    <row r="131" ht="15.75" customHeight="1">
      <c r="A131" s="1">
        <f t="shared" si="1"/>
        <v>126</v>
      </c>
      <c r="B131" s="1"/>
      <c r="C131" s="26" t="s">
        <v>274</v>
      </c>
      <c r="D131" s="1">
        <v>0.0</v>
      </c>
      <c r="E131" s="1"/>
      <c r="F131" s="3" t="s">
        <v>275</v>
      </c>
      <c r="G131" s="17" t="s">
        <v>276</v>
      </c>
      <c r="H131" s="17" t="s">
        <v>28</v>
      </c>
      <c r="I131" s="11" t="s">
        <v>16</v>
      </c>
      <c r="J131" s="11" t="s">
        <v>17</v>
      </c>
      <c r="K131" s="11" t="s">
        <v>18</v>
      </c>
    </row>
    <row r="132" ht="15.75" customHeight="1">
      <c r="A132" s="1">
        <f t="shared" si="1"/>
        <v>127</v>
      </c>
      <c r="B132" s="1"/>
      <c r="C132" s="2"/>
      <c r="D132" s="1">
        <v>1.0</v>
      </c>
      <c r="E132" s="1"/>
      <c r="F132" s="3" t="s">
        <v>277</v>
      </c>
      <c r="G132" s="17"/>
      <c r="H132" s="17"/>
      <c r="I132" s="11" t="s">
        <v>21</v>
      </c>
      <c r="J132" s="11" t="s">
        <v>17</v>
      </c>
      <c r="K132" s="11" t="s">
        <v>22</v>
      </c>
    </row>
    <row r="133" ht="15.75" customHeight="1">
      <c r="A133" s="1">
        <f t="shared" si="1"/>
        <v>128</v>
      </c>
      <c r="B133" s="1"/>
      <c r="C133" s="26" t="s">
        <v>278</v>
      </c>
      <c r="D133" s="1">
        <v>0.0</v>
      </c>
      <c r="E133" s="1"/>
      <c r="F133" s="3" t="s">
        <v>279</v>
      </c>
      <c r="G133" s="17" t="s">
        <v>152</v>
      </c>
      <c r="H133" s="17" t="s">
        <v>164</v>
      </c>
      <c r="I133" s="11" t="s">
        <v>16</v>
      </c>
      <c r="J133" s="11" t="s">
        <v>17</v>
      </c>
      <c r="K133" s="11" t="s">
        <v>18</v>
      </c>
    </row>
    <row r="134" ht="15.75" customHeight="1">
      <c r="A134" s="1">
        <f t="shared" si="1"/>
        <v>129</v>
      </c>
      <c r="B134" s="1"/>
      <c r="C134" s="2"/>
      <c r="D134" s="1">
        <v>1.0</v>
      </c>
      <c r="E134" s="1"/>
      <c r="F134" s="3" t="s">
        <v>280</v>
      </c>
      <c r="G134" s="17" t="s">
        <v>41</v>
      </c>
      <c r="H134" s="17"/>
      <c r="I134" s="11" t="s">
        <v>21</v>
      </c>
      <c r="J134" s="11" t="s">
        <v>17</v>
      </c>
      <c r="K134" s="11" t="s">
        <v>22</v>
      </c>
    </row>
    <row r="135" ht="15.75" customHeight="1">
      <c r="A135" s="1">
        <f t="shared" si="1"/>
        <v>130</v>
      </c>
      <c r="B135" s="1"/>
      <c r="C135" s="26" t="s">
        <v>281</v>
      </c>
      <c r="D135" s="1">
        <v>0.0</v>
      </c>
      <c r="E135" s="1"/>
      <c r="F135" s="3" t="s">
        <v>282</v>
      </c>
      <c r="G135" s="17" t="s">
        <v>283</v>
      </c>
      <c r="H135" s="17" t="s">
        <v>28</v>
      </c>
      <c r="I135" s="11" t="s">
        <v>16</v>
      </c>
      <c r="J135" s="11" t="s">
        <v>17</v>
      </c>
      <c r="K135" s="11" t="s">
        <v>18</v>
      </c>
    </row>
    <row r="136" ht="15.75" customHeight="1">
      <c r="A136" s="1">
        <f t="shared" si="1"/>
        <v>131</v>
      </c>
      <c r="B136" s="1"/>
      <c r="C136" s="2"/>
      <c r="D136" s="1">
        <v>1.0</v>
      </c>
      <c r="E136" s="1"/>
      <c r="F136" s="3" t="s">
        <v>284</v>
      </c>
      <c r="G136" s="17" t="s">
        <v>39</v>
      </c>
      <c r="H136" s="17"/>
      <c r="I136" s="11" t="s">
        <v>21</v>
      </c>
      <c r="J136" s="11" t="s">
        <v>17</v>
      </c>
      <c r="K136" s="11" t="s">
        <v>22</v>
      </c>
    </row>
    <row r="137" ht="15.75" customHeight="1">
      <c r="A137" s="1">
        <f t="shared" si="1"/>
        <v>132</v>
      </c>
      <c r="B137" s="1"/>
      <c r="C137" s="26" t="s">
        <v>285</v>
      </c>
      <c r="D137" s="1">
        <v>0.0</v>
      </c>
      <c r="E137" s="1"/>
      <c r="F137" s="3" t="s">
        <v>286</v>
      </c>
      <c r="G137" s="17" t="s">
        <v>35</v>
      </c>
      <c r="H137" s="17" t="s">
        <v>58</v>
      </c>
      <c r="I137" s="11" t="s">
        <v>21</v>
      </c>
      <c r="J137" s="11" t="s">
        <v>17</v>
      </c>
      <c r="K137" s="11" t="s">
        <v>18</v>
      </c>
    </row>
    <row r="138" ht="15.75" customHeight="1">
      <c r="A138" s="1">
        <f t="shared" si="1"/>
        <v>133</v>
      </c>
      <c r="B138" s="1"/>
      <c r="C138" s="2"/>
      <c r="D138" s="1">
        <v>1.0</v>
      </c>
      <c r="E138" s="1"/>
      <c r="F138" s="3" t="s">
        <v>287</v>
      </c>
      <c r="G138" s="17" t="s">
        <v>20</v>
      </c>
      <c r="H138" s="17"/>
      <c r="I138" s="11" t="s">
        <v>21</v>
      </c>
      <c r="J138" s="11" t="s">
        <v>17</v>
      </c>
      <c r="K138" s="11" t="s">
        <v>22</v>
      </c>
    </row>
    <row r="139" ht="15.75" customHeight="1">
      <c r="A139" s="1">
        <f t="shared" si="1"/>
        <v>134</v>
      </c>
      <c r="B139" s="1"/>
      <c r="C139" s="27" t="s">
        <v>288</v>
      </c>
      <c r="D139" s="1">
        <v>0.0</v>
      </c>
      <c r="E139" s="1"/>
      <c r="F139" s="3" t="s">
        <v>289</v>
      </c>
      <c r="G139" s="17" t="s">
        <v>290</v>
      </c>
      <c r="H139" s="17" t="s">
        <v>69</v>
      </c>
      <c r="I139" s="11" t="s">
        <v>16</v>
      </c>
      <c r="J139" s="11" t="s">
        <v>17</v>
      </c>
      <c r="K139" s="11" t="s">
        <v>18</v>
      </c>
    </row>
    <row r="140" ht="15.75" customHeight="1">
      <c r="A140" s="1">
        <f t="shared" si="1"/>
        <v>135</v>
      </c>
      <c r="B140" s="1"/>
      <c r="C140" s="2"/>
      <c r="D140" s="1">
        <v>1.0</v>
      </c>
      <c r="E140" s="1"/>
      <c r="F140" s="3" t="s">
        <v>291</v>
      </c>
      <c r="G140" s="17" t="s">
        <v>72</v>
      </c>
      <c r="H140" s="17"/>
      <c r="I140" s="11" t="s">
        <v>21</v>
      </c>
      <c r="J140" s="11" t="s">
        <v>17</v>
      </c>
      <c r="K140" s="11" t="s">
        <v>22</v>
      </c>
    </row>
    <row r="141" ht="15.75" customHeight="1">
      <c r="A141" s="1">
        <f t="shared" si="1"/>
        <v>136</v>
      </c>
      <c r="B141" s="1"/>
      <c r="C141" s="27" t="s">
        <v>292</v>
      </c>
      <c r="D141" s="1">
        <v>0.0</v>
      </c>
      <c r="E141" s="1"/>
      <c r="F141" s="3" t="s">
        <v>293</v>
      </c>
      <c r="G141" s="17" t="s">
        <v>294</v>
      </c>
      <c r="H141" s="17" t="s">
        <v>28</v>
      </c>
      <c r="I141" s="11" t="s">
        <v>16</v>
      </c>
      <c r="J141" s="11" t="s">
        <v>17</v>
      </c>
      <c r="K141" s="11" t="s">
        <v>18</v>
      </c>
    </row>
    <row r="142" ht="15.75" customHeight="1">
      <c r="A142" s="1">
        <f t="shared" si="1"/>
        <v>137</v>
      </c>
      <c r="B142" s="1"/>
      <c r="C142" s="2"/>
      <c r="D142" s="1">
        <v>1.0</v>
      </c>
      <c r="E142" s="1"/>
      <c r="F142" s="3" t="s">
        <v>295</v>
      </c>
      <c r="G142" s="17"/>
      <c r="H142" s="17"/>
      <c r="I142" s="11" t="s">
        <v>21</v>
      </c>
      <c r="J142" s="11" t="s">
        <v>17</v>
      </c>
      <c r="K142" s="11" t="s">
        <v>22</v>
      </c>
    </row>
    <row r="143" ht="15.75" customHeight="1">
      <c r="A143" s="1">
        <f t="shared" si="1"/>
        <v>138</v>
      </c>
      <c r="B143" s="1"/>
      <c r="C143" s="28" t="s">
        <v>296</v>
      </c>
      <c r="D143" s="1">
        <v>0.0</v>
      </c>
      <c r="E143" s="1"/>
      <c r="F143" s="3" t="s">
        <v>297</v>
      </c>
      <c r="G143" s="17" t="s">
        <v>298</v>
      </c>
      <c r="H143" s="17" t="s">
        <v>299</v>
      </c>
      <c r="I143" s="11" t="s">
        <v>16</v>
      </c>
      <c r="J143" s="11" t="s">
        <v>17</v>
      </c>
      <c r="K143" s="11" t="s">
        <v>18</v>
      </c>
    </row>
    <row r="144" ht="15.75" customHeight="1">
      <c r="A144" s="1">
        <f t="shared" si="1"/>
        <v>139</v>
      </c>
      <c r="B144" s="1"/>
      <c r="C144" s="2"/>
      <c r="D144" s="1">
        <v>1.0</v>
      </c>
      <c r="E144" s="1"/>
      <c r="F144" s="3" t="s">
        <v>300</v>
      </c>
      <c r="G144" s="17" t="s">
        <v>20</v>
      </c>
      <c r="H144" s="17"/>
      <c r="I144" s="11" t="s">
        <v>21</v>
      </c>
      <c r="J144" s="11" t="s">
        <v>17</v>
      </c>
      <c r="K144" s="11" t="s">
        <v>22</v>
      </c>
    </row>
    <row r="145" ht="15.75" customHeight="1">
      <c r="A145" s="1">
        <f t="shared" si="1"/>
        <v>140</v>
      </c>
      <c r="B145" s="1"/>
      <c r="C145" s="28" t="s">
        <v>301</v>
      </c>
      <c r="D145" s="1">
        <v>0.0</v>
      </c>
      <c r="E145" s="1"/>
      <c r="F145" s="3" t="s">
        <v>302</v>
      </c>
      <c r="G145" s="17" t="s">
        <v>35</v>
      </c>
      <c r="H145" s="17" t="s">
        <v>28</v>
      </c>
      <c r="I145" s="11" t="s">
        <v>16</v>
      </c>
      <c r="J145" s="11" t="s">
        <v>17</v>
      </c>
      <c r="K145" s="11" t="s">
        <v>17</v>
      </c>
    </row>
    <row r="146" ht="15.75" customHeight="1">
      <c r="A146" s="1">
        <f t="shared" si="1"/>
        <v>141</v>
      </c>
      <c r="B146" s="1"/>
      <c r="C146" s="2"/>
      <c r="D146" s="1">
        <v>1.0</v>
      </c>
      <c r="E146" s="1"/>
      <c r="F146" s="3" t="s">
        <v>303</v>
      </c>
      <c r="G146" s="17"/>
      <c r="H146" s="17"/>
      <c r="I146" s="11" t="s">
        <v>21</v>
      </c>
      <c r="J146" s="11" t="s">
        <v>17</v>
      </c>
      <c r="K146" s="11" t="s">
        <v>17</v>
      </c>
    </row>
    <row r="147" ht="15.75" customHeight="1">
      <c r="A147" s="1">
        <f t="shared" si="1"/>
        <v>142</v>
      </c>
      <c r="B147" s="1"/>
      <c r="C147" s="2" t="s">
        <v>304</v>
      </c>
      <c r="D147" s="1">
        <v>0.0</v>
      </c>
      <c r="E147" s="1"/>
      <c r="F147" s="3" t="s">
        <v>305</v>
      </c>
      <c r="G147" s="17" t="s">
        <v>306</v>
      </c>
      <c r="H147" s="17" t="s">
        <v>28</v>
      </c>
      <c r="I147" s="11" t="s">
        <v>16</v>
      </c>
      <c r="J147" s="11" t="s">
        <v>17</v>
      </c>
      <c r="K147" s="11" t="s">
        <v>18</v>
      </c>
    </row>
    <row r="148" ht="15.75" customHeight="1">
      <c r="A148" s="1">
        <f t="shared" si="1"/>
        <v>143</v>
      </c>
      <c r="B148" s="1"/>
      <c r="C148" s="2"/>
      <c r="D148" s="1">
        <v>1.0</v>
      </c>
      <c r="E148" s="1"/>
      <c r="F148" s="3" t="s">
        <v>307</v>
      </c>
      <c r="G148" s="17" t="s">
        <v>72</v>
      </c>
      <c r="H148" s="17"/>
      <c r="I148" s="11" t="s">
        <v>21</v>
      </c>
      <c r="J148" s="11" t="s">
        <v>17</v>
      </c>
      <c r="K148" s="11" t="s">
        <v>22</v>
      </c>
    </row>
    <row r="149" ht="15.75" customHeight="1">
      <c r="A149" s="1">
        <f t="shared" si="1"/>
        <v>144</v>
      </c>
      <c r="B149" s="1"/>
      <c r="C149" s="28" t="s">
        <v>308</v>
      </c>
      <c r="D149" s="1">
        <v>0.0</v>
      </c>
      <c r="E149" s="1"/>
      <c r="F149" s="3" t="s">
        <v>309</v>
      </c>
      <c r="G149" s="17" t="s">
        <v>310</v>
      </c>
      <c r="H149" s="17" t="s">
        <v>82</v>
      </c>
      <c r="I149" s="11" t="s">
        <v>16</v>
      </c>
      <c r="J149" s="11" t="s">
        <v>17</v>
      </c>
      <c r="K149" s="11" t="s">
        <v>18</v>
      </c>
    </row>
    <row r="150" ht="15.75" customHeight="1">
      <c r="A150" s="1">
        <f t="shared" si="1"/>
        <v>145</v>
      </c>
      <c r="B150" s="1"/>
      <c r="C150" s="2"/>
      <c r="D150" s="1">
        <v>1.0</v>
      </c>
      <c r="E150" s="1"/>
      <c r="F150" s="3" t="s">
        <v>311</v>
      </c>
      <c r="G150" s="17" t="s">
        <v>222</v>
      </c>
      <c r="H150" s="17"/>
      <c r="I150" s="11" t="s">
        <v>21</v>
      </c>
      <c r="J150" s="11" t="s">
        <v>17</v>
      </c>
      <c r="K150" s="11" t="s">
        <v>22</v>
      </c>
    </row>
    <row r="151" ht="15.75" customHeight="1">
      <c r="A151" s="1">
        <f t="shared" si="1"/>
        <v>146</v>
      </c>
      <c r="B151" s="1"/>
      <c r="C151" s="19" t="s">
        <v>312</v>
      </c>
      <c r="D151" s="1">
        <v>0.0</v>
      </c>
      <c r="E151" s="1"/>
      <c r="F151" s="3" t="s">
        <v>313</v>
      </c>
      <c r="G151" s="17" t="s">
        <v>314</v>
      </c>
      <c r="H151" s="17" t="s">
        <v>28</v>
      </c>
      <c r="I151" s="11" t="s">
        <v>16</v>
      </c>
      <c r="J151" s="11" t="s">
        <v>17</v>
      </c>
      <c r="K151" s="11" t="s">
        <v>18</v>
      </c>
    </row>
    <row r="152" ht="15.75" customHeight="1">
      <c r="A152" s="1">
        <f t="shared" si="1"/>
        <v>147</v>
      </c>
      <c r="B152" s="1"/>
      <c r="C152" s="2"/>
      <c r="D152" s="1">
        <v>1.0</v>
      </c>
      <c r="E152" s="1"/>
      <c r="F152" s="3" t="s">
        <v>315</v>
      </c>
      <c r="G152" s="17" t="s">
        <v>222</v>
      </c>
      <c r="H152" s="17"/>
      <c r="I152" s="11" t="s">
        <v>21</v>
      </c>
      <c r="J152" s="11" t="s">
        <v>17</v>
      </c>
      <c r="K152" s="11" t="s">
        <v>22</v>
      </c>
    </row>
    <row r="153" ht="15.75" hidden="1" customHeight="1">
      <c r="A153" s="1">
        <f t="shared" si="1"/>
        <v>148</v>
      </c>
      <c r="B153" s="1"/>
      <c r="C153" s="2"/>
      <c r="D153" s="1">
        <v>2.0</v>
      </c>
      <c r="E153" s="1" t="s">
        <v>30</v>
      </c>
      <c r="F153" s="3" t="s">
        <v>316</v>
      </c>
      <c r="I153" s="11" t="s">
        <v>21</v>
      </c>
      <c r="J153" s="11" t="s">
        <v>17</v>
      </c>
      <c r="K153" s="11" t="s">
        <v>17</v>
      </c>
    </row>
    <row r="154" ht="15.75" hidden="1" customHeight="1">
      <c r="A154" s="1">
        <f t="shared" si="1"/>
        <v>149</v>
      </c>
      <c r="B154" s="1"/>
      <c r="C154" s="3"/>
      <c r="D154" s="1"/>
      <c r="E154" s="1"/>
    </row>
    <row r="155" ht="15.75" hidden="1" customHeight="1">
      <c r="A155" s="1">
        <f t="shared" si="1"/>
        <v>150</v>
      </c>
      <c r="B155" s="1"/>
      <c r="C155" s="3"/>
      <c r="D155" s="1"/>
      <c r="E155" s="1"/>
    </row>
    <row r="156" ht="15.75" hidden="1" customHeight="1">
      <c r="A156" s="1">
        <f t="shared" si="1"/>
        <v>151</v>
      </c>
      <c r="B156" s="1"/>
      <c r="C156" s="3"/>
      <c r="D156" s="1"/>
      <c r="E156" s="1"/>
    </row>
    <row r="157" ht="15.75" hidden="1" customHeight="1">
      <c r="A157" s="1">
        <f t="shared" si="1"/>
        <v>152</v>
      </c>
      <c r="B157" s="1"/>
      <c r="C157" s="3"/>
      <c r="D157" s="1"/>
      <c r="E157" s="1"/>
    </row>
    <row r="158" ht="15.75" hidden="1" customHeight="1">
      <c r="A158" s="1">
        <f t="shared" si="1"/>
        <v>153</v>
      </c>
      <c r="B158" s="1"/>
      <c r="C158" s="3"/>
      <c r="D158" s="1"/>
      <c r="E158" s="1"/>
    </row>
    <row r="159" ht="15.75" hidden="1" customHeight="1">
      <c r="A159" s="1">
        <f t="shared" si="1"/>
        <v>154</v>
      </c>
      <c r="B159" s="1"/>
      <c r="C159" s="3"/>
      <c r="D159" s="1"/>
      <c r="E159" s="1"/>
    </row>
    <row r="160" ht="15.75" hidden="1" customHeight="1">
      <c r="A160" s="1">
        <f t="shared" si="1"/>
        <v>155</v>
      </c>
      <c r="B160" s="1"/>
      <c r="C160" s="3"/>
      <c r="D160" s="1"/>
      <c r="E160" s="1"/>
    </row>
    <row r="161" ht="15.75" hidden="1" customHeight="1">
      <c r="A161" s="1">
        <f t="shared" si="1"/>
        <v>156</v>
      </c>
      <c r="B161" s="1"/>
      <c r="C161" s="3"/>
      <c r="D161" s="1"/>
      <c r="E161" s="1"/>
    </row>
    <row r="162" ht="15.75" hidden="1" customHeight="1">
      <c r="A162" s="1">
        <f t="shared" si="1"/>
        <v>157</v>
      </c>
      <c r="B162" s="1"/>
      <c r="C162" s="3"/>
      <c r="D162" s="1"/>
      <c r="E162" s="1"/>
    </row>
    <row r="163" ht="15.75" hidden="1" customHeight="1">
      <c r="A163" s="1">
        <f t="shared" si="1"/>
        <v>158</v>
      </c>
      <c r="B163" s="1"/>
      <c r="C163" s="3"/>
      <c r="D163" s="1"/>
      <c r="E163" s="1"/>
    </row>
    <row r="164" ht="15.75" hidden="1" customHeight="1">
      <c r="A164" s="1">
        <f t="shared" si="1"/>
        <v>159</v>
      </c>
      <c r="B164" s="1"/>
      <c r="C164" s="3"/>
      <c r="D164" s="1"/>
      <c r="E164" s="1"/>
    </row>
    <row r="165" ht="15.75" hidden="1" customHeight="1">
      <c r="A165" s="1">
        <f t="shared" si="1"/>
        <v>160</v>
      </c>
      <c r="B165" s="1"/>
      <c r="C165" s="3"/>
      <c r="D165" s="1"/>
      <c r="E165" s="1"/>
    </row>
    <row r="166" ht="15.75" hidden="1" customHeight="1">
      <c r="A166" s="1">
        <f t="shared" si="1"/>
        <v>161</v>
      </c>
      <c r="B166" s="1"/>
      <c r="C166" s="3"/>
      <c r="D166" s="1"/>
      <c r="E166" s="1"/>
    </row>
    <row r="167" ht="15.75" hidden="1" customHeight="1">
      <c r="A167" s="1">
        <f t="shared" si="1"/>
        <v>162</v>
      </c>
      <c r="B167" s="1"/>
      <c r="C167" s="3"/>
      <c r="D167" s="1"/>
      <c r="E167" s="1"/>
    </row>
    <row r="168" ht="15.75" hidden="1" customHeight="1">
      <c r="A168" s="1">
        <f t="shared" si="1"/>
        <v>163</v>
      </c>
      <c r="B168" s="1"/>
      <c r="C168" s="3"/>
      <c r="D168" s="1"/>
      <c r="E168" s="1"/>
    </row>
    <row r="169" ht="15.75" hidden="1" customHeight="1">
      <c r="A169" s="1">
        <f t="shared" si="1"/>
        <v>164</v>
      </c>
      <c r="B169" s="1"/>
      <c r="C169" s="3"/>
      <c r="D169" s="1"/>
      <c r="E169" s="1"/>
    </row>
    <row r="170" ht="15.75" hidden="1" customHeight="1">
      <c r="A170" s="1">
        <f t="shared" si="1"/>
        <v>165</v>
      </c>
      <c r="B170" s="1"/>
      <c r="C170" s="3"/>
      <c r="D170" s="1"/>
      <c r="E170" s="1"/>
    </row>
    <row r="171" ht="15.75" hidden="1" customHeight="1">
      <c r="A171" s="1">
        <f t="shared" si="1"/>
        <v>166</v>
      </c>
      <c r="B171" s="1"/>
      <c r="C171" s="3"/>
      <c r="D171" s="1"/>
      <c r="E171" s="1"/>
    </row>
    <row r="172" ht="15.75" hidden="1" customHeight="1">
      <c r="A172" s="1">
        <f t="shared" si="1"/>
        <v>167</v>
      </c>
      <c r="B172" s="1"/>
      <c r="C172" s="3"/>
      <c r="D172" s="1"/>
      <c r="E172" s="1"/>
    </row>
    <row r="173" ht="15.75" hidden="1" customHeight="1">
      <c r="A173" s="1">
        <f t="shared" si="1"/>
        <v>168</v>
      </c>
      <c r="B173" s="1"/>
      <c r="C173" s="3"/>
      <c r="D173" s="1"/>
      <c r="E173" s="1"/>
    </row>
    <row r="174" ht="15.75" hidden="1" customHeight="1">
      <c r="A174" s="1">
        <f t="shared" si="1"/>
        <v>169</v>
      </c>
      <c r="B174" s="1"/>
      <c r="C174" s="3"/>
      <c r="D174" s="1"/>
      <c r="E174" s="1"/>
    </row>
    <row r="175" ht="15.75" hidden="1" customHeight="1">
      <c r="A175" s="1">
        <f t="shared" si="1"/>
        <v>170</v>
      </c>
      <c r="B175" s="1"/>
      <c r="C175" s="3"/>
      <c r="D175" s="1"/>
      <c r="E175" s="1"/>
    </row>
    <row r="176" ht="15.75" hidden="1" customHeight="1">
      <c r="A176" s="1">
        <f t="shared" si="1"/>
        <v>171</v>
      </c>
      <c r="B176" s="1"/>
      <c r="C176" s="3"/>
      <c r="D176" s="1"/>
      <c r="E176" s="1"/>
    </row>
    <row r="177" ht="15.75" hidden="1" customHeight="1">
      <c r="A177" s="1">
        <f t="shared" si="1"/>
        <v>172</v>
      </c>
      <c r="B177" s="1"/>
      <c r="C177" s="3"/>
      <c r="D177" s="1"/>
      <c r="E177" s="1"/>
    </row>
    <row r="178" ht="15.75" hidden="1" customHeight="1">
      <c r="A178" s="1">
        <f t="shared" si="1"/>
        <v>173</v>
      </c>
      <c r="B178" s="1"/>
      <c r="C178" s="3"/>
      <c r="D178" s="1"/>
      <c r="E178" s="1"/>
    </row>
    <row r="179" ht="15.75" hidden="1" customHeight="1">
      <c r="A179" s="1">
        <f t="shared" si="1"/>
        <v>174</v>
      </c>
      <c r="B179" s="1"/>
      <c r="C179" s="3"/>
      <c r="D179" s="1"/>
      <c r="E179" s="1"/>
    </row>
    <row r="180" ht="15.75" hidden="1" customHeight="1">
      <c r="A180" s="1">
        <f t="shared" si="1"/>
        <v>175</v>
      </c>
      <c r="B180" s="1"/>
      <c r="C180" s="3"/>
      <c r="D180" s="1"/>
      <c r="E180" s="1"/>
    </row>
    <row r="181" ht="15.75" hidden="1" customHeight="1">
      <c r="A181" s="1">
        <f t="shared" si="1"/>
        <v>176</v>
      </c>
      <c r="B181" s="1"/>
      <c r="C181" s="2"/>
      <c r="D181" s="1"/>
      <c r="E181" s="1"/>
      <c r="F181" s="3"/>
    </row>
    <row r="182" ht="15.75" hidden="1" customHeight="1">
      <c r="A182" s="1">
        <f t="shared" si="1"/>
        <v>177</v>
      </c>
      <c r="B182" s="1"/>
      <c r="C182" s="2"/>
      <c r="D182" s="1"/>
      <c r="E182" s="1"/>
      <c r="F182" s="3"/>
    </row>
    <row r="183" ht="15.75" hidden="1" customHeight="1">
      <c r="A183" s="1">
        <f t="shared" si="1"/>
        <v>178</v>
      </c>
      <c r="B183" s="1"/>
      <c r="C183" s="2"/>
      <c r="D183" s="1"/>
      <c r="E183" s="1"/>
      <c r="F183" s="3"/>
    </row>
    <row r="184" ht="15.75" hidden="1" customHeight="1">
      <c r="A184" s="1">
        <f t="shared" si="1"/>
        <v>179</v>
      </c>
      <c r="B184" s="1"/>
      <c r="C184" s="2"/>
      <c r="D184" s="1"/>
      <c r="E184" s="1"/>
      <c r="F184" s="3"/>
    </row>
    <row r="185" ht="15.75" hidden="1" customHeight="1">
      <c r="A185" s="1">
        <f t="shared" si="1"/>
        <v>180</v>
      </c>
      <c r="B185" s="1"/>
      <c r="C185" s="2"/>
      <c r="D185" s="1"/>
      <c r="E185" s="1"/>
      <c r="F185" s="3"/>
    </row>
    <row r="186" ht="15.75" hidden="1" customHeight="1">
      <c r="A186" s="1">
        <f t="shared" si="1"/>
        <v>181</v>
      </c>
      <c r="B186" s="1"/>
      <c r="C186" s="2"/>
      <c r="D186" s="1"/>
      <c r="E186" s="1"/>
      <c r="F186" s="3"/>
    </row>
    <row r="187" ht="15.75" hidden="1" customHeight="1">
      <c r="A187" s="1">
        <f t="shared" si="1"/>
        <v>182</v>
      </c>
      <c r="B187" s="1"/>
      <c r="C187" s="2"/>
      <c r="D187" s="1"/>
      <c r="E187" s="1"/>
      <c r="F187" s="3"/>
    </row>
    <row r="188" ht="15.75" hidden="1" customHeight="1">
      <c r="A188" s="1">
        <f t="shared" si="1"/>
        <v>183</v>
      </c>
      <c r="B188" s="1"/>
      <c r="C188" s="2"/>
      <c r="D188" s="1"/>
      <c r="E188" s="1"/>
      <c r="F188" s="3"/>
    </row>
    <row r="189" ht="15.75" hidden="1" customHeight="1">
      <c r="A189" s="1">
        <f t="shared" si="1"/>
        <v>184</v>
      </c>
      <c r="B189" s="1"/>
      <c r="C189" s="2"/>
      <c r="D189" s="1"/>
      <c r="E189" s="1"/>
      <c r="F189" s="3"/>
    </row>
    <row r="190" ht="15.75" hidden="1" customHeight="1">
      <c r="A190" s="1">
        <f t="shared" si="1"/>
        <v>185</v>
      </c>
      <c r="B190" s="1"/>
      <c r="C190" s="2"/>
      <c r="D190" s="1"/>
      <c r="E190" s="1"/>
      <c r="F190" s="3"/>
    </row>
    <row r="191" ht="15.75" hidden="1" customHeight="1">
      <c r="A191" s="1">
        <f t="shared" si="1"/>
        <v>186</v>
      </c>
      <c r="B191" s="1"/>
      <c r="C191" s="2"/>
      <c r="D191" s="1"/>
      <c r="E191" s="1"/>
      <c r="F191" s="3"/>
    </row>
    <row r="192" ht="15.75" hidden="1" customHeight="1">
      <c r="A192" s="1">
        <f t="shared" si="1"/>
        <v>187</v>
      </c>
      <c r="B192" s="1"/>
      <c r="C192" s="2"/>
      <c r="D192" s="1"/>
      <c r="E192" s="1"/>
      <c r="F192" s="3"/>
    </row>
    <row r="193" ht="15.75" hidden="1" customHeight="1">
      <c r="A193" s="1">
        <f t="shared" si="1"/>
        <v>188</v>
      </c>
      <c r="B193" s="1"/>
      <c r="C193" s="2"/>
      <c r="D193" s="1"/>
      <c r="E193" s="1"/>
      <c r="F193" s="3"/>
    </row>
    <row r="194" ht="15.75" hidden="1" customHeight="1">
      <c r="A194" s="1">
        <f t="shared" si="1"/>
        <v>189</v>
      </c>
      <c r="B194" s="1"/>
      <c r="D194" s="1"/>
      <c r="E194" s="1"/>
      <c r="F194" s="3"/>
    </row>
    <row r="195" ht="15.75" hidden="1" customHeight="1">
      <c r="A195" s="1">
        <f t="shared" si="1"/>
        <v>190</v>
      </c>
      <c r="B195" s="1"/>
      <c r="D195" s="1"/>
      <c r="E195" s="1"/>
      <c r="F195" s="3"/>
    </row>
    <row r="196" ht="15.75" hidden="1" customHeight="1">
      <c r="A196" s="1">
        <f t="shared" si="1"/>
        <v>191</v>
      </c>
      <c r="B196" s="1"/>
      <c r="D196" s="1"/>
      <c r="E196" s="1"/>
      <c r="F196" s="3"/>
    </row>
    <row r="197" ht="15.75" hidden="1" customHeight="1">
      <c r="A197" s="1">
        <f t="shared" si="1"/>
        <v>192</v>
      </c>
      <c r="B197" s="1"/>
      <c r="C197" s="2"/>
      <c r="D197" s="1"/>
      <c r="E197" s="1"/>
      <c r="F197" s="3"/>
    </row>
    <row r="198" ht="15.75" hidden="1" customHeight="1">
      <c r="A198" s="1">
        <f t="shared" si="1"/>
        <v>193</v>
      </c>
      <c r="B198" s="1"/>
      <c r="D198" s="1"/>
      <c r="E198" s="1"/>
      <c r="F198" s="3"/>
    </row>
    <row r="199" ht="15.75" hidden="1" customHeight="1">
      <c r="A199" s="1">
        <f t="shared" si="1"/>
        <v>194</v>
      </c>
      <c r="B199" s="1"/>
      <c r="C199" s="2"/>
      <c r="D199" s="1"/>
      <c r="E199" s="1"/>
      <c r="F199" s="3"/>
    </row>
    <row r="200" ht="15.75" hidden="1" customHeight="1">
      <c r="A200" s="1">
        <f t="shared" si="1"/>
        <v>195</v>
      </c>
      <c r="B200" s="1"/>
      <c r="C200" s="2"/>
      <c r="D200" s="1"/>
      <c r="E200" s="1"/>
      <c r="F200" s="3"/>
    </row>
    <row r="201" ht="15.75" hidden="1" customHeight="1">
      <c r="A201" s="1">
        <f t="shared" si="1"/>
        <v>196</v>
      </c>
      <c r="B201" s="1"/>
      <c r="C201" s="2"/>
      <c r="D201" s="1"/>
      <c r="E201" s="1"/>
      <c r="F201" s="3"/>
    </row>
    <row r="202" ht="15.75" hidden="1" customHeight="1">
      <c r="A202" s="1">
        <f t="shared" si="1"/>
        <v>197</v>
      </c>
      <c r="B202" s="1"/>
      <c r="C202" s="2"/>
      <c r="D202" s="1"/>
      <c r="E202" s="1"/>
      <c r="F202" s="3"/>
    </row>
    <row r="203" ht="15.75" hidden="1" customHeight="1">
      <c r="A203" s="1">
        <f t="shared" si="1"/>
        <v>198</v>
      </c>
      <c r="B203" s="1"/>
      <c r="C203" s="2"/>
      <c r="D203" s="1"/>
      <c r="E203" s="1"/>
      <c r="F203" s="3"/>
    </row>
    <row r="204" ht="15.75" hidden="1" customHeight="1">
      <c r="A204" s="1">
        <f t="shared" si="1"/>
        <v>199</v>
      </c>
      <c r="B204" s="1"/>
      <c r="C204" s="2"/>
      <c r="D204" s="1"/>
      <c r="E204" s="1"/>
      <c r="F204" s="3"/>
    </row>
    <row r="205" ht="15.75" hidden="1" customHeight="1">
      <c r="A205" s="1">
        <f t="shared" si="1"/>
        <v>200</v>
      </c>
      <c r="B205" s="1"/>
      <c r="C205" s="2"/>
      <c r="D205" s="1"/>
      <c r="E205" s="1"/>
      <c r="F205" s="3"/>
    </row>
    <row r="206" ht="15.75" hidden="1" customHeight="1">
      <c r="A206" s="1">
        <f t="shared" si="1"/>
        <v>201</v>
      </c>
      <c r="B206" s="1"/>
      <c r="C206" s="2"/>
      <c r="D206" s="1"/>
      <c r="E206" s="1"/>
      <c r="F206" s="3"/>
    </row>
    <row r="207" ht="15.75" hidden="1" customHeight="1">
      <c r="A207" s="1">
        <f t="shared" si="1"/>
        <v>202</v>
      </c>
      <c r="B207" s="1"/>
      <c r="C207" s="2"/>
      <c r="D207" s="1"/>
      <c r="E207" s="1"/>
      <c r="F207" s="3"/>
    </row>
    <row r="208" ht="15.75" hidden="1" customHeight="1">
      <c r="A208" s="1">
        <f t="shared" si="1"/>
        <v>203</v>
      </c>
      <c r="B208" s="1"/>
      <c r="C208" s="2"/>
      <c r="D208" s="1"/>
      <c r="E208" s="1"/>
      <c r="F208" s="3"/>
    </row>
    <row r="209" ht="15.75" hidden="1" customHeight="1">
      <c r="A209" s="1">
        <f t="shared" si="1"/>
        <v>204</v>
      </c>
      <c r="B209" s="1"/>
      <c r="C209" s="2"/>
      <c r="D209" s="1"/>
      <c r="E209" s="1"/>
      <c r="F209" s="3"/>
    </row>
    <row r="210" ht="15.75" hidden="1" customHeight="1">
      <c r="A210" s="1">
        <f t="shared" si="1"/>
        <v>205</v>
      </c>
      <c r="B210" s="1"/>
      <c r="C210" s="2"/>
      <c r="D210" s="1"/>
      <c r="E210" s="1"/>
      <c r="F210" s="3"/>
    </row>
    <row r="211" ht="15.75" hidden="1" customHeight="1">
      <c r="A211" s="1">
        <f t="shared" si="1"/>
        <v>206</v>
      </c>
      <c r="B211" s="1"/>
      <c r="C211" s="2"/>
      <c r="D211" s="1"/>
      <c r="E211" s="1"/>
      <c r="F211" s="3"/>
    </row>
    <row r="212" ht="15.75" hidden="1" customHeight="1">
      <c r="A212" s="1">
        <f t="shared" si="1"/>
        <v>207</v>
      </c>
      <c r="B212" s="1"/>
      <c r="C212" s="2"/>
      <c r="D212" s="1"/>
      <c r="E212" s="1"/>
      <c r="F212" s="3"/>
    </row>
    <row r="213" ht="15.75" hidden="1" customHeight="1">
      <c r="A213" s="1">
        <f t="shared" si="1"/>
        <v>208</v>
      </c>
      <c r="B213" s="1"/>
      <c r="C213" s="2"/>
      <c r="D213" s="1"/>
      <c r="E213" s="1"/>
      <c r="F213" s="3"/>
    </row>
    <row r="214" ht="15.75" hidden="1" customHeight="1">
      <c r="A214" s="1">
        <f t="shared" si="1"/>
        <v>209</v>
      </c>
      <c r="B214" s="1"/>
      <c r="C214" s="2"/>
      <c r="D214" s="1"/>
      <c r="E214" s="1"/>
      <c r="F214" s="3"/>
    </row>
    <row r="215" ht="15.75" hidden="1" customHeight="1">
      <c r="A215" s="1">
        <f t="shared" si="1"/>
        <v>210</v>
      </c>
      <c r="B215" s="1"/>
      <c r="C215" s="2"/>
      <c r="D215" s="1"/>
      <c r="E215" s="1"/>
      <c r="F215" s="3"/>
    </row>
    <row r="216" ht="15.75" hidden="1" customHeight="1">
      <c r="A216" s="1">
        <f t="shared" si="1"/>
        <v>211</v>
      </c>
      <c r="B216" s="1"/>
      <c r="C216" s="2"/>
      <c r="D216" s="1"/>
      <c r="E216" s="1"/>
      <c r="F216" s="3"/>
    </row>
    <row r="217" ht="15.75" hidden="1" customHeight="1">
      <c r="A217" s="1">
        <f t="shared" si="1"/>
        <v>212</v>
      </c>
      <c r="B217" s="1"/>
      <c r="C217" s="2"/>
      <c r="D217" s="1"/>
      <c r="E217" s="1"/>
      <c r="F217" s="3"/>
    </row>
    <row r="218" ht="15.75" hidden="1" customHeight="1">
      <c r="A218" s="1">
        <f t="shared" si="1"/>
        <v>213</v>
      </c>
      <c r="B218" s="1"/>
      <c r="C218" s="2"/>
      <c r="D218" s="1"/>
      <c r="E218" s="1"/>
      <c r="F218" s="3"/>
    </row>
    <row r="219" ht="15.75" hidden="1" customHeight="1">
      <c r="A219" s="1">
        <f t="shared" si="1"/>
        <v>214</v>
      </c>
      <c r="B219" s="1"/>
      <c r="C219" s="2"/>
      <c r="D219" s="1"/>
      <c r="E219" s="1"/>
      <c r="F219" s="3"/>
    </row>
    <row r="220" ht="15.75" hidden="1" customHeight="1">
      <c r="A220" s="1">
        <f t="shared" si="1"/>
        <v>215</v>
      </c>
      <c r="B220" s="1"/>
      <c r="C220" s="2"/>
      <c r="D220" s="1"/>
      <c r="E220" s="1"/>
      <c r="F220" s="3"/>
    </row>
    <row r="221" ht="15.75" hidden="1" customHeight="1">
      <c r="A221" s="1">
        <f t="shared" si="1"/>
        <v>216</v>
      </c>
      <c r="B221" s="1"/>
      <c r="C221" s="2"/>
      <c r="D221" s="1"/>
      <c r="E221" s="1"/>
      <c r="F221" s="3"/>
    </row>
    <row r="222" ht="15.75" hidden="1" customHeight="1">
      <c r="A222" s="1">
        <f t="shared" si="1"/>
        <v>217</v>
      </c>
      <c r="B222" s="1"/>
      <c r="C222" s="2"/>
      <c r="D222" s="1"/>
      <c r="E222" s="1"/>
      <c r="F222" s="3"/>
    </row>
    <row r="223" ht="15.75" hidden="1" customHeight="1">
      <c r="A223" s="1">
        <f t="shared" si="1"/>
        <v>218</v>
      </c>
      <c r="B223" s="1"/>
      <c r="C223" s="2"/>
      <c r="D223" s="1"/>
      <c r="E223" s="1"/>
      <c r="F223" s="3"/>
    </row>
    <row r="224" ht="15.75" hidden="1" customHeight="1">
      <c r="A224" s="1">
        <f t="shared" si="1"/>
        <v>219</v>
      </c>
      <c r="B224" s="1"/>
      <c r="C224" s="2"/>
      <c r="D224" s="1"/>
      <c r="E224" s="1"/>
      <c r="F224" s="3"/>
    </row>
    <row r="225" ht="15.75" hidden="1" customHeight="1">
      <c r="A225" s="1">
        <f t="shared" si="1"/>
        <v>220</v>
      </c>
      <c r="B225" s="1"/>
      <c r="C225" s="2"/>
      <c r="D225" s="1"/>
      <c r="E225" s="1"/>
      <c r="F225" s="3"/>
    </row>
    <row r="226" ht="15.75" hidden="1" customHeight="1">
      <c r="A226" s="1">
        <f t="shared" si="1"/>
        <v>221</v>
      </c>
      <c r="B226" s="1"/>
      <c r="C226" s="2"/>
      <c r="D226" s="1"/>
      <c r="E226" s="1"/>
      <c r="F226" s="3"/>
    </row>
    <row r="227" ht="15.75" hidden="1" customHeight="1">
      <c r="A227" s="1">
        <f t="shared" si="1"/>
        <v>222</v>
      </c>
      <c r="B227" s="1"/>
      <c r="C227" s="2"/>
      <c r="D227" s="1"/>
      <c r="E227" s="1"/>
      <c r="F227" s="3"/>
    </row>
    <row r="228" ht="15.75" hidden="1" customHeight="1">
      <c r="A228" s="1">
        <f t="shared" si="1"/>
        <v>223</v>
      </c>
      <c r="B228" s="1"/>
      <c r="C228" s="2"/>
      <c r="D228" s="1"/>
      <c r="E228" s="1"/>
      <c r="F228" s="3"/>
    </row>
    <row r="229" ht="15.75" hidden="1" customHeight="1">
      <c r="A229" s="1">
        <f t="shared" si="1"/>
        <v>224</v>
      </c>
      <c r="B229" s="1"/>
      <c r="C229" s="2"/>
      <c r="D229" s="1"/>
      <c r="E229" s="1"/>
      <c r="F229" s="3"/>
    </row>
    <row r="230" ht="15.75" hidden="1" customHeight="1">
      <c r="A230" s="1">
        <f t="shared" si="1"/>
        <v>225</v>
      </c>
      <c r="B230" s="1"/>
      <c r="C230" s="2"/>
      <c r="D230" s="1"/>
      <c r="E230" s="1"/>
      <c r="F230" s="3"/>
    </row>
    <row r="231" ht="15.75" hidden="1" customHeight="1">
      <c r="A231" s="1">
        <f t="shared" si="1"/>
        <v>226</v>
      </c>
      <c r="B231" s="1"/>
      <c r="C231" s="2"/>
      <c r="D231" s="1"/>
      <c r="E231" s="1"/>
      <c r="F231" s="3"/>
    </row>
    <row r="232" ht="15.75" hidden="1" customHeight="1">
      <c r="A232" s="1">
        <f t="shared" si="1"/>
        <v>227</v>
      </c>
      <c r="B232" s="1"/>
      <c r="C232" s="2"/>
      <c r="D232" s="1"/>
      <c r="E232" s="1"/>
      <c r="F232" s="3"/>
    </row>
    <row r="233" ht="15.75" hidden="1" customHeight="1">
      <c r="A233" s="1">
        <f t="shared" si="1"/>
        <v>228</v>
      </c>
      <c r="B233" s="1"/>
      <c r="C233" s="2"/>
      <c r="D233" s="1"/>
      <c r="E233" s="1"/>
      <c r="F233" s="3"/>
    </row>
    <row r="234" ht="15.75" hidden="1" customHeight="1">
      <c r="A234" s="1">
        <f t="shared" si="1"/>
        <v>229</v>
      </c>
      <c r="B234" s="1"/>
      <c r="C234" s="2"/>
      <c r="D234" s="1"/>
      <c r="E234" s="1"/>
      <c r="F234" s="3"/>
    </row>
    <row r="235" ht="15.75" hidden="1" customHeight="1">
      <c r="A235" s="1">
        <f t="shared" si="1"/>
        <v>230</v>
      </c>
      <c r="B235" s="1"/>
      <c r="C235" s="2"/>
      <c r="D235" s="1"/>
      <c r="E235" s="1"/>
      <c r="F235" s="3"/>
    </row>
    <row r="236" ht="15.75" hidden="1" customHeight="1">
      <c r="A236" s="1">
        <f t="shared" si="1"/>
        <v>231</v>
      </c>
      <c r="B236" s="1"/>
      <c r="C236" s="2"/>
      <c r="D236" s="1"/>
      <c r="E236" s="1"/>
      <c r="F236" s="3"/>
    </row>
    <row r="237" ht="15.75" hidden="1" customHeight="1">
      <c r="A237" s="1">
        <f t="shared" si="1"/>
        <v>232</v>
      </c>
      <c r="B237" s="1"/>
      <c r="C237" s="2"/>
      <c r="D237" s="1"/>
      <c r="E237" s="1"/>
      <c r="F237" s="3"/>
    </row>
    <row r="238" ht="15.75" hidden="1" customHeight="1">
      <c r="A238" s="1">
        <f t="shared" si="1"/>
        <v>233</v>
      </c>
      <c r="B238" s="1"/>
      <c r="C238" s="2"/>
      <c r="D238" s="1"/>
      <c r="E238" s="1"/>
      <c r="F238" s="3"/>
    </row>
    <row r="239" ht="15.75" hidden="1" customHeight="1">
      <c r="A239" s="1">
        <f t="shared" si="1"/>
        <v>234</v>
      </c>
      <c r="B239" s="1"/>
      <c r="C239" s="2"/>
      <c r="D239" s="1"/>
      <c r="E239" s="1"/>
      <c r="F239" s="3"/>
    </row>
    <row r="240" ht="15.75" hidden="1" customHeight="1">
      <c r="A240" s="1">
        <f t="shared" si="1"/>
        <v>235</v>
      </c>
      <c r="B240" s="1"/>
      <c r="C240" s="2"/>
      <c r="D240" s="1"/>
      <c r="E240" s="1"/>
      <c r="F240" s="3"/>
    </row>
    <row r="241" ht="15.75" hidden="1" customHeight="1">
      <c r="A241" s="1">
        <f t="shared" si="1"/>
        <v>236</v>
      </c>
      <c r="B241" s="1"/>
      <c r="C241" s="2"/>
      <c r="D241" s="1"/>
      <c r="E241" s="1"/>
      <c r="F241" s="3"/>
    </row>
    <row r="242" ht="15.75" hidden="1" customHeight="1">
      <c r="A242" s="1">
        <f t="shared" si="1"/>
        <v>237</v>
      </c>
      <c r="B242" s="1"/>
      <c r="C242" s="2"/>
      <c r="D242" s="1"/>
      <c r="E242" s="1"/>
      <c r="F242" s="3"/>
    </row>
    <row r="243" ht="15.75" hidden="1" customHeight="1">
      <c r="A243" s="1">
        <f t="shared" si="1"/>
        <v>238</v>
      </c>
      <c r="B243" s="1"/>
      <c r="C243" s="2"/>
      <c r="D243" s="1"/>
      <c r="E243" s="1"/>
      <c r="F243" s="3"/>
    </row>
    <row r="244" ht="15.75" hidden="1" customHeight="1">
      <c r="A244" s="1">
        <f t="shared" si="1"/>
        <v>239</v>
      </c>
      <c r="B244" s="1"/>
      <c r="C244" s="2"/>
      <c r="D244" s="1"/>
      <c r="E244" s="1"/>
      <c r="F244" s="3"/>
    </row>
    <row r="245" ht="15.75" hidden="1" customHeight="1">
      <c r="A245" s="1">
        <f t="shared" si="1"/>
        <v>240</v>
      </c>
      <c r="B245" s="1"/>
      <c r="C245" s="2"/>
      <c r="D245" s="1"/>
      <c r="E245" s="1"/>
      <c r="F245" s="3"/>
    </row>
    <row r="246" ht="15.75" hidden="1" customHeight="1">
      <c r="A246" s="1">
        <f t="shared" si="1"/>
        <v>241</v>
      </c>
      <c r="B246" s="1"/>
      <c r="C246" s="2"/>
      <c r="D246" s="1"/>
      <c r="E246" s="1"/>
      <c r="F246" s="3"/>
    </row>
    <row r="247" ht="15.75" hidden="1" customHeight="1">
      <c r="A247" s="1">
        <f t="shared" si="1"/>
        <v>242</v>
      </c>
      <c r="B247" s="1"/>
      <c r="C247" s="2"/>
      <c r="D247" s="1"/>
      <c r="E247" s="1"/>
      <c r="F247" s="3"/>
    </row>
    <row r="248" ht="15.75" hidden="1" customHeight="1">
      <c r="A248" s="1">
        <f t="shared" si="1"/>
        <v>243</v>
      </c>
      <c r="B248" s="1"/>
      <c r="C248" s="2"/>
      <c r="D248" s="1"/>
      <c r="E248" s="1"/>
      <c r="F248" s="3"/>
    </row>
    <row r="249" ht="15.75" hidden="1" customHeight="1">
      <c r="A249" s="1">
        <f t="shared" si="1"/>
        <v>244</v>
      </c>
      <c r="B249" s="1"/>
      <c r="C249" s="2"/>
      <c r="D249" s="1"/>
      <c r="E249" s="1"/>
      <c r="F249" s="3"/>
    </row>
    <row r="250" ht="15.75" hidden="1" customHeight="1">
      <c r="A250" s="1">
        <f t="shared" si="1"/>
        <v>245</v>
      </c>
      <c r="B250" s="1"/>
      <c r="C250" s="2"/>
      <c r="D250" s="1"/>
      <c r="E250" s="1"/>
      <c r="F250" s="3"/>
    </row>
    <row r="251" ht="15.75" hidden="1" customHeight="1">
      <c r="A251" s="1">
        <f t="shared" si="1"/>
        <v>246</v>
      </c>
      <c r="B251" s="1"/>
      <c r="C251" s="2"/>
      <c r="D251" s="1"/>
      <c r="E251" s="1"/>
      <c r="F251" s="3"/>
    </row>
    <row r="252" ht="15.75" hidden="1" customHeight="1">
      <c r="A252" s="1">
        <f t="shared" si="1"/>
        <v>247</v>
      </c>
      <c r="B252" s="1"/>
      <c r="C252" s="2"/>
      <c r="D252" s="1"/>
      <c r="E252" s="1"/>
      <c r="F252" s="3"/>
    </row>
    <row r="253" ht="15.75" hidden="1" customHeight="1">
      <c r="A253" s="1">
        <f t="shared" si="1"/>
        <v>248</v>
      </c>
      <c r="B253" s="1"/>
      <c r="C253" s="2"/>
      <c r="D253" s="1"/>
      <c r="E253" s="1"/>
      <c r="F253" s="3"/>
    </row>
    <row r="254" ht="15.75" hidden="1" customHeight="1">
      <c r="A254" s="1">
        <f t="shared" si="1"/>
        <v>249</v>
      </c>
      <c r="B254" s="1"/>
      <c r="C254" s="2"/>
      <c r="D254" s="1"/>
      <c r="E254" s="1"/>
      <c r="F254" s="3"/>
    </row>
    <row r="255" ht="15.75" hidden="1" customHeight="1">
      <c r="A255" s="1">
        <f t="shared" si="1"/>
        <v>250</v>
      </c>
      <c r="B255" s="1"/>
      <c r="C255" s="2"/>
      <c r="D255" s="1"/>
      <c r="E255" s="1"/>
      <c r="F255" s="3"/>
    </row>
    <row r="256" ht="15.75" hidden="1" customHeight="1">
      <c r="A256" s="1">
        <f t="shared" si="1"/>
        <v>251</v>
      </c>
      <c r="B256" s="1"/>
      <c r="C256" s="2"/>
      <c r="D256" s="1"/>
      <c r="E256" s="1"/>
      <c r="F256" s="3"/>
    </row>
    <row r="257" ht="15.75" hidden="1" customHeight="1">
      <c r="A257" s="1">
        <f t="shared" si="1"/>
        <v>252</v>
      </c>
      <c r="B257" s="1"/>
      <c r="C257" s="2"/>
      <c r="D257" s="1"/>
      <c r="E257" s="1"/>
      <c r="F257" s="3"/>
    </row>
    <row r="258" ht="15.75" hidden="1" customHeight="1">
      <c r="A258" s="1">
        <f t="shared" si="1"/>
        <v>253</v>
      </c>
      <c r="B258" s="1"/>
      <c r="C258" s="2"/>
      <c r="D258" s="1"/>
      <c r="E258" s="1"/>
      <c r="F258" s="3"/>
    </row>
    <row r="259" ht="15.75" hidden="1" customHeight="1">
      <c r="A259" s="1">
        <f t="shared" si="1"/>
        <v>254</v>
      </c>
      <c r="B259" s="1"/>
      <c r="C259" s="2"/>
      <c r="D259" s="1"/>
      <c r="E259" s="1"/>
      <c r="F259" s="3"/>
    </row>
    <row r="260" ht="15.75" hidden="1" customHeight="1">
      <c r="A260" s="1">
        <f t="shared" si="1"/>
        <v>255</v>
      </c>
      <c r="B260" s="1"/>
      <c r="C260" s="2"/>
      <c r="D260" s="1"/>
      <c r="E260" s="1"/>
      <c r="F260" s="3"/>
    </row>
    <row r="261" ht="15.75" hidden="1" customHeight="1">
      <c r="A261" s="1">
        <f t="shared" si="1"/>
        <v>256</v>
      </c>
      <c r="B261" s="1"/>
      <c r="C261" s="2"/>
      <c r="D261" s="1"/>
      <c r="E261" s="1"/>
      <c r="F261" s="3"/>
    </row>
    <row r="262" ht="15.75" hidden="1" customHeight="1">
      <c r="A262" s="1">
        <f t="shared" si="1"/>
        <v>257</v>
      </c>
      <c r="B262" s="1"/>
      <c r="C262" s="2"/>
      <c r="D262" s="1"/>
      <c r="E262" s="1"/>
      <c r="F262" s="3"/>
    </row>
    <row r="263" ht="15.75" hidden="1" customHeight="1">
      <c r="A263" s="1">
        <f t="shared" si="1"/>
        <v>258</v>
      </c>
      <c r="B263" s="1"/>
      <c r="C263" s="2"/>
      <c r="D263" s="1"/>
      <c r="E263" s="1"/>
      <c r="F263" s="3"/>
    </row>
    <row r="264" ht="15.75" hidden="1" customHeight="1">
      <c r="A264" s="1">
        <f t="shared" si="1"/>
        <v>259</v>
      </c>
      <c r="B264" s="1"/>
      <c r="C264" s="2"/>
      <c r="D264" s="1"/>
      <c r="E264" s="1"/>
      <c r="F264" s="3"/>
    </row>
    <row r="265" ht="15.75" hidden="1" customHeight="1">
      <c r="A265" s="1">
        <f t="shared" si="1"/>
        <v>260</v>
      </c>
      <c r="B265" s="1"/>
      <c r="C265" s="2"/>
      <c r="D265" s="1"/>
      <c r="E265" s="1"/>
      <c r="F265" s="3"/>
    </row>
    <row r="266" ht="15.75" hidden="1" customHeight="1">
      <c r="A266" s="1">
        <f t="shared" si="1"/>
        <v>261</v>
      </c>
      <c r="B266" s="1"/>
      <c r="C266" s="2"/>
      <c r="D266" s="1"/>
      <c r="E266" s="1"/>
      <c r="F266" s="3"/>
    </row>
    <row r="267" ht="15.75" hidden="1" customHeight="1">
      <c r="A267" s="1">
        <f t="shared" si="1"/>
        <v>262</v>
      </c>
      <c r="B267" s="1"/>
      <c r="C267" s="2"/>
      <c r="D267" s="1"/>
      <c r="E267" s="1"/>
      <c r="F267" s="3"/>
    </row>
    <row r="268" ht="15.75" hidden="1" customHeight="1">
      <c r="A268" s="1">
        <f t="shared" si="1"/>
        <v>263</v>
      </c>
      <c r="B268" s="1"/>
      <c r="C268" s="2"/>
      <c r="D268" s="1"/>
      <c r="E268" s="1"/>
      <c r="F268" s="3"/>
    </row>
    <row r="269" ht="15.75" hidden="1" customHeight="1">
      <c r="A269" s="1">
        <f t="shared" si="1"/>
        <v>264</v>
      </c>
      <c r="B269" s="1"/>
      <c r="C269" s="2"/>
      <c r="D269" s="1"/>
      <c r="E269" s="1"/>
      <c r="F269" s="3"/>
    </row>
    <row r="270" ht="15.75" hidden="1" customHeight="1">
      <c r="A270" s="1">
        <f t="shared" si="1"/>
        <v>265</v>
      </c>
      <c r="B270" s="1"/>
      <c r="C270" s="2"/>
      <c r="D270" s="1"/>
      <c r="E270" s="1"/>
      <c r="F270" s="3"/>
    </row>
    <row r="271" ht="15.75" hidden="1" customHeight="1">
      <c r="A271" s="1">
        <f t="shared" si="1"/>
        <v>266</v>
      </c>
      <c r="B271" s="1"/>
      <c r="C271" s="2"/>
      <c r="D271" s="1"/>
      <c r="E271" s="1"/>
      <c r="F271" s="3"/>
    </row>
    <row r="272" ht="15.75" hidden="1" customHeight="1">
      <c r="A272" s="1">
        <f t="shared" si="1"/>
        <v>267</v>
      </c>
      <c r="B272" s="1"/>
      <c r="C272" s="2"/>
      <c r="D272" s="1"/>
      <c r="E272" s="1"/>
      <c r="F272" s="3"/>
    </row>
    <row r="273" ht="15.75" hidden="1" customHeight="1">
      <c r="A273" s="1">
        <f t="shared" si="1"/>
        <v>268</v>
      </c>
      <c r="B273" s="1"/>
      <c r="C273" s="2"/>
      <c r="D273" s="1"/>
      <c r="E273" s="1"/>
      <c r="F273" s="3"/>
    </row>
    <row r="274" ht="15.75" hidden="1" customHeight="1">
      <c r="A274" s="1">
        <f t="shared" si="1"/>
        <v>269</v>
      </c>
      <c r="B274" s="1"/>
      <c r="C274" s="2"/>
      <c r="D274" s="1"/>
      <c r="E274" s="1"/>
      <c r="F274" s="3"/>
    </row>
    <row r="275" ht="15.75" hidden="1" customHeight="1">
      <c r="A275" s="1">
        <f t="shared" si="1"/>
        <v>270</v>
      </c>
      <c r="B275" s="1"/>
      <c r="C275" s="2"/>
      <c r="D275" s="1"/>
      <c r="E275" s="1"/>
      <c r="F275" s="3"/>
    </row>
    <row r="276" ht="15.75" hidden="1" customHeight="1">
      <c r="A276" s="1">
        <f t="shared" si="1"/>
        <v>271</v>
      </c>
      <c r="B276" s="1"/>
      <c r="C276" s="2"/>
      <c r="D276" s="1"/>
      <c r="E276" s="1"/>
      <c r="F276" s="3"/>
    </row>
    <row r="277" ht="15.75" hidden="1" customHeight="1">
      <c r="A277" s="1">
        <f t="shared" si="1"/>
        <v>272</v>
      </c>
      <c r="B277" s="1"/>
      <c r="C277" s="2"/>
      <c r="D277" s="1"/>
      <c r="E277" s="1"/>
      <c r="F277" s="3"/>
    </row>
    <row r="278" ht="15.75" hidden="1" customHeight="1">
      <c r="A278" s="1"/>
      <c r="B278" s="1"/>
      <c r="C278" s="2"/>
      <c r="D278" s="1"/>
      <c r="E278" s="1"/>
      <c r="F278" s="3"/>
    </row>
    <row r="279" ht="15.75" hidden="1" customHeight="1">
      <c r="A279" s="1"/>
      <c r="B279" s="1"/>
      <c r="C279" s="2"/>
      <c r="D279" s="1"/>
      <c r="E279" s="1"/>
      <c r="F279" s="3"/>
    </row>
    <row r="280" ht="15.75" hidden="1" customHeight="1">
      <c r="A280" s="1"/>
      <c r="B280" s="1"/>
      <c r="C280" s="2"/>
      <c r="D280" s="1"/>
      <c r="E280" s="1"/>
      <c r="F280" s="3"/>
    </row>
    <row r="281" ht="15.75" hidden="1" customHeight="1">
      <c r="A281" s="1"/>
      <c r="B281" s="1"/>
      <c r="C281" s="2"/>
      <c r="D281" s="1"/>
      <c r="E281" s="1"/>
      <c r="F281" s="3"/>
    </row>
    <row r="282" ht="15.75" hidden="1" customHeight="1">
      <c r="A282" s="1"/>
      <c r="B282" s="1"/>
      <c r="C282" s="2"/>
      <c r="D282" s="1"/>
      <c r="E282" s="1"/>
      <c r="F282" s="3"/>
    </row>
    <row r="283" ht="15.75" hidden="1" customHeight="1">
      <c r="A283" s="1"/>
      <c r="B283" s="1"/>
      <c r="C283" s="2"/>
      <c r="D283" s="1"/>
      <c r="E283" s="1"/>
      <c r="F283" s="3"/>
    </row>
    <row r="284" ht="15.75" hidden="1" customHeight="1">
      <c r="A284" s="1"/>
      <c r="B284" s="1"/>
      <c r="C284" s="2"/>
      <c r="D284" s="1"/>
      <c r="E284" s="1"/>
      <c r="F284" s="3"/>
    </row>
    <row r="285" ht="15.75" hidden="1" customHeight="1">
      <c r="A285" s="1"/>
      <c r="B285" s="1"/>
      <c r="C285" s="2"/>
      <c r="D285" s="1"/>
      <c r="E285" s="1"/>
      <c r="F285" s="3"/>
    </row>
    <row r="286" ht="15.75" hidden="1" customHeight="1">
      <c r="A286" s="1"/>
      <c r="B286" s="1"/>
      <c r="C286" s="2"/>
      <c r="D286" s="1"/>
      <c r="E286" s="1"/>
      <c r="F286" s="3"/>
    </row>
    <row r="287" ht="15.75" hidden="1" customHeight="1">
      <c r="A287" s="1"/>
      <c r="B287" s="1"/>
      <c r="C287" s="2"/>
      <c r="D287" s="1"/>
      <c r="E287" s="1"/>
      <c r="F287" s="3"/>
    </row>
    <row r="288" ht="15.75" hidden="1" customHeight="1">
      <c r="A288" s="1"/>
      <c r="B288" s="1"/>
      <c r="C288" s="2"/>
      <c r="D288" s="1"/>
      <c r="E288" s="1"/>
      <c r="F288" s="3"/>
    </row>
    <row r="289" ht="15.75" hidden="1" customHeight="1">
      <c r="A289" s="1"/>
      <c r="B289" s="1"/>
      <c r="C289" s="2"/>
      <c r="D289" s="1"/>
      <c r="E289" s="1"/>
      <c r="F289" s="3"/>
    </row>
    <row r="290" ht="15.75" hidden="1" customHeight="1">
      <c r="A290" s="1"/>
      <c r="B290" s="1"/>
      <c r="C290" s="2"/>
      <c r="D290" s="1"/>
      <c r="E290" s="1"/>
      <c r="F290" s="3"/>
    </row>
    <row r="291" ht="15.75" hidden="1" customHeight="1">
      <c r="A291" s="1"/>
      <c r="B291" s="1"/>
      <c r="C291" s="2"/>
      <c r="D291" s="1"/>
      <c r="E291" s="1"/>
      <c r="F291" s="3"/>
    </row>
    <row r="292" ht="15.75" hidden="1" customHeight="1">
      <c r="A292" s="1"/>
      <c r="B292" s="1"/>
      <c r="C292" s="2"/>
      <c r="D292" s="1"/>
      <c r="E292" s="1"/>
      <c r="F292" s="3"/>
    </row>
    <row r="293" ht="15.75" hidden="1" customHeight="1">
      <c r="A293" s="1"/>
      <c r="B293" s="1"/>
      <c r="C293" s="2"/>
      <c r="D293" s="1"/>
      <c r="E293" s="1"/>
      <c r="F293" s="3"/>
    </row>
    <row r="294" ht="15.75" hidden="1" customHeight="1">
      <c r="A294" s="1"/>
      <c r="B294" s="1"/>
      <c r="C294" s="2"/>
      <c r="D294" s="1"/>
      <c r="E294" s="1"/>
      <c r="F294" s="3"/>
    </row>
    <row r="295" ht="15.75" hidden="1" customHeight="1">
      <c r="A295" s="1"/>
      <c r="B295" s="1"/>
      <c r="C295" s="2"/>
      <c r="D295" s="1"/>
      <c r="E295" s="1"/>
      <c r="F295" s="3"/>
    </row>
    <row r="296" ht="15.75" hidden="1" customHeight="1">
      <c r="A296" s="1"/>
      <c r="B296" s="1"/>
      <c r="C296" s="2"/>
      <c r="D296" s="1"/>
      <c r="E296" s="1"/>
      <c r="F296" s="3"/>
    </row>
    <row r="297" ht="15.75" hidden="1" customHeight="1">
      <c r="A297" s="1"/>
      <c r="B297" s="1"/>
      <c r="C297" s="2"/>
      <c r="D297" s="1"/>
      <c r="E297" s="1"/>
      <c r="F297" s="3"/>
    </row>
    <row r="298" ht="15.75" hidden="1" customHeight="1">
      <c r="A298" s="1"/>
      <c r="B298" s="1"/>
      <c r="C298" s="2"/>
      <c r="D298" s="1"/>
      <c r="E298" s="1"/>
      <c r="F298" s="3"/>
    </row>
    <row r="299" ht="15.75" hidden="1" customHeight="1">
      <c r="A299" s="1"/>
      <c r="B299" s="1"/>
      <c r="C299" s="2"/>
      <c r="D299" s="1"/>
      <c r="E299" s="1"/>
      <c r="F299" s="3"/>
    </row>
    <row r="300" ht="15.75" hidden="1" customHeight="1">
      <c r="A300" s="1"/>
      <c r="B300" s="1"/>
      <c r="C300" s="2"/>
      <c r="D300" s="1"/>
      <c r="E300" s="1"/>
      <c r="F300" s="3"/>
    </row>
    <row r="301" ht="15.75" hidden="1" customHeight="1">
      <c r="A301" s="1"/>
      <c r="B301" s="1"/>
      <c r="C301" s="2"/>
      <c r="D301" s="1"/>
      <c r="E301" s="1"/>
      <c r="F301" s="3"/>
    </row>
    <row r="302" ht="15.75" hidden="1" customHeight="1">
      <c r="A302" s="1"/>
      <c r="B302" s="1"/>
      <c r="C302" s="2"/>
      <c r="D302" s="1"/>
      <c r="E302" s="1"/>
      <c r="F302" s="3"/>
    </row>
    <row r="303" ht="15.75" hidden="1" customHeight="1">
      <c r="A303" s="1"/>
      <c r="B303" s="1"/>
      <c r="C303" s="2"/>
      <c r="D303" s="1"/>
      <c r="E303" s="1"/>
      <c r="F303" s="3"/>
    </row>
    <row r="304" ht="15.75" hidden="1" customHeight="1">
      <c r="A304" s="1"/>
      <c r="B304" s="1"/>
      <c r="C304" s="2"/>
      <c r="D304" s="1"/>
      <c r="E304" s="1"/>
      <c r="F304" s="3"/>
    </row>
    <row r="305" ht="15.75" hidden="1" customHeight="1">
      <c r="A305" s="1"/>
      <c r="B305" s="1"/>
      <c r="C305" s="2"/>
      <c r="D305" s="1"/>
      <c r="E305" s="1"/>
      <c r="F305" s="3"/>
    </row>
    <row r="306" ht="15.75" hidden="1" customHeight="1">
      <c r="A306" s="1"/>
      <c r="B306" s="1"/>
      <c r="C306" s="2"/>
      <c r="D306" s="1"/>
      <c r="E306" s="1"/>
      <c r="F306" s="3"/>
    </row>
    <row r="307" ht="15.75" hidden="1" customHeight="1">
      <c r="A307" s="1"/>
      <c r="B307" s="1"/>
      <c r="C307" s="2"/>
      <c r="D307" s="1"/>
      <c r="E307" s="1"/>
      <c r="F307" s="3"/>
    </row>
    <row r="308" ht="15.75" hidden="1" customHeight="1">
      <c r="A308" s="1"/>
      <c r="B308" s="1"/>
      <c r="C308" s="2"/>
      <c r="D308" s="1"/>
      <c r="E308" s="1"/>
      <c r="F308" s="3"/>
    </row>
    <row r="309" ht="15.75" hidden="1" customHeight="1">
      <c r="A309" s="1"/>
      <c r="B309" s="1"/>
      <c r="C309" s="2"/>
      <c r="D309" s="1"/>
      <c r="E309" s="1"/>
      <c r="F309" s="3"/>
    </row>
    <row r="310" ht="15.75" hidden="1" customHeight="1">
      <c r="A310" s="1"/>
      <c r="B310" s="1"/>
      <c r="C310" s="2"/>
      <c r="D310" s="1"/>
      <c r="E310" s="1"/>
      <c r="F310" s="3"/>
    </row>
    <row r="311" ht="15.75" hidden="1" customHeight="1">
      <c r="A311" s="1"/>
      <c r="B311" s="1"/>
      <c r="C311" s="2"/>
      <c r="D311" s="1"/>
      <c r="E311" s="1"/>
      <c r="F311" s="3"/>
    </row>
    <row r="312" ht="15.75" hidden="1" customHeight="1">
      <c r="A312" s="1"/>
      <c r="B312" s="1"/>
      <c r="C312" s="2"/>
      <c r="D312" s="1"/>
      <c r="E312" s="1"/>
      <c r="F312" s="3"/>
    </row>
    <row r="313" ht="15.75" hidden="1" customHeight="1">
      <c r="A313" s="1"/>
      <c r="B313" s="1"/>
      <c r="C313" s="2"/>
      <c r="D313" s="1"/>
      <c r="E313" s="1"/>
      <c r="F313" s="3"/>
    </row>
    <row r="314" ht="15.75" hidden="1" customHeight="1">
      <c r="A314" s="1"/>
      <c r="B314" s="1"/>
      <c r="C314" s="2"/>
      <c r="D314" s="1"/>
      <c r="E314" s="1"/>
      <c r="F314" s="3"/>
    </row>
    <row r="315" ht="15.75" hidden="1" customHeight="1">
      <c r="A315" s="1"/>
      <c r="B315" s="1"/>
      <c r="C315" s="2"/>
      <c r="D315" s="1"/>
      <c r="E315" s="1"/>
      <c r="F315" s="3"/>
    </row>
    <row r="316" ht="15.75" hidden="1" customHeight="1">
      <c r="A316" s="1"/>
      <c r="B316" s="1"/>
      <c r="C316" s="2"/>
      <c r="D316" s="1"/>
      <c r="E316" s="1"/>
      <c r="F316" s="3"/>
    </row>
    <row r="317" ht="15.75" hidden="1" customHeight="1">
      <c r="A317" s="1"/>
      <c r="B317" s="1"/>
      <c r="C317" s="2"/>
      <c r="D317" s="1"/>
      <c r="E317" s="1"/>
      <c r="F317" s="3"/>
    </row>
    <row r="318" ht="15.75" hidden="1" customHeight="1">
      <c r="A318" s="1"/>
      <c r="B318" s="1"/>
      <c r="C318" s="2"/>
      <c r="D318" s="1"/>
      <c r="E318" s="1"/>
      <c r="F318" s="3"/>
    </row>
    <row r="319" ht="15.75" hidden="1" customHeight="1">
      <c r="A319" s="1"/>
      <c r="B319" s="1"/>
      <c r="C319" s="2"/>
      <c r="D319" s="1"/>
      <c r="E319" s="1"/>
      <c r="F319" s="3"/>
    </row>
    <row r="320" ht="15.75" hidden="1" customHeight="1">
      <c r="A320" s="1"/>
      <c r="B320" s="1"/>
      <c r="C320" s="2"/>
      <c r="D320" s="1"/>
      <c r="E320" s="1"/>
      <c r="F320" s="3"/>
    </row>
    <row r="321" ht="15.75" hidden="1" customHeight="1">
      <c r="A321" s="1"/>
      <c r="B321" s="1"/>
      <c r="C321" s="2"/>
      <c r="D321" s="1"/>
      <c r="E321" s="1"/>
      <c r="F321" s="3"/>
    </row>
    <row r="322" ht="15.75" hidden="1" customHeight="1">
      <c r="A322" s="1"/>
      <c r="B322" s="1"/>
      <c r="C322" s="2"/>
      <c r="D322" s="1"/>
      <c r="E322" s="1"/>
      <c r="F322" s="3"/>
    </row>
    <row r="323" ht="15.75" hidden="1" customHeight="1">
      <c r="A323" s="1"/>
      <c r="B323" s="1"/>
      <c r="C323" s="2"/>
      <c r="D323" s="1"/>
      <c r="E323" s="1"/>
      <c r="F323" s="3"/>
    </row>
    <row r="324" ht="15.75" hidden="1" customHeight="1">
      <c r="A324" s="1"/>
      <c r="B324" s="1"/>
      <c r="C324" s="2"/>
      <c r="D324" s="1"/>
      <c r="E324" s="1"/>
      <c r="F324" s="3"/>
    </row>
    <row r="325" ht="15.75" hidden="1" customHeight="1">
      <c r="A325" s="1"/>
      <c r="B325" s="1"/>
      <c r="C325" s="2"/>
      <c r="D325" s="1"/>
      <c r="E325" s="1"/>
      <c r="F325" s="3"/>
    </row>
    <row r="326" ht="15.75" hidden="1" customHeight="1">
      <c r="A326" s="1"/>
      <c r="B326" s="1"/>
      <c r="C326" s="2"/>
      <c r="D326" s="1"/>
      <c r="E326" s="1"/>
      <c r="F326" s="3"/>
    </row>
    <row r="327" ht="15.75" hidden="1" customHeight="1">
      <c r="A327" s="1"/>
      <c r="B327" s="1"/>
      <c r="C327" s="2"/>
      <c r="D327" s="1"/>
      <c r="E327" s="1"/>
      <c r="F327" s="3"/>
    </row>
    <row r="328" ht="15.75" hidden="1" customHeight="1">
      <c r="A328" s="1"/>
      <c r="B328" s="1"/>
      <c r="C328" s="2"/>
      <c r="D328" s="1"/>
      <c r="E328" s="1"/>
      <c r="F328" s="3"/>
    </row>
    <row r="329" ht="15.75" hidden="1" customHeight="1">
      <c r="A329" s="1"/>
      <c r="B329" s="1"/>
      <c r="C329" s="2"/>
      <c r="D329" s="1"/>
      <c r="E329" s="1"/>
      <c r="F329" s="3"/>
    </row>
    <row r="330" ht="15.75" hidden="1" customHeight="1">
      <c r="A330" s="1"/>
      <c r="B330" s="1"/>
      <c r="C330" s="2"/>
      <c r="D330" s="1"/>
      <c r="E330" s="1"/>
      <c r="F330" s="3"/>
    </row>
    <row r="331" ht="15.75" hidden="1" customHeight="1">
      <c r="A331" s="1"/>
      <c r="B331" s="1"/>
      <c r="C331" s="2"/>
      <c r="D331" s="1"/>
      <c r="E331" s="1"/>
      <c r="F331" s="3"/>
    </row>
    <row r="332" ht="15.75" hidden="1" customHeight="1">
      <c r="A332" s="1"/>
      <c r="B332" s="1"/>
      <c r="C332" s="2"/>
      <c r="D332" s="1"/>
      <c r="E332" s="1"/>
      <c r="F332" s="3"/>
    </row>
    <row r="333" ht="15.75" hidden="1" customHeight="1">
      <c r="A333" s="1"/>
      <c r="B333" s="1"/>
      <c r="C333" s="2"/>
      <c r="D333" s="1"/>
      <c r="E333" s="1"/>
      <c r="F333" s="3"/>
    </row>
    <row r="334" ht="15.75" hidden="1" customHeight="1">
      <c r="A334" s="1"/>
      <c r="B334" s="1"/>
      <c r="C334" s="2"/>
      <c r="D334" s="1"/>
      <c r="E334" s="1"/>
      <c r="F334" s="3"/>
    </row>
    <row r="335" ht="15.75" hidden="1" customHeight="1">
      <c r="A335" s="1"/>
      <c r="B335" s="1"/>
      <c r="C335" s="2"/>
      <c r="D335" s="1"/>
      <c r="E335" s="1"/>
      <c r="F335" s="3"/>
    </row>
    <row r="336" ht="15.75" hidden="1" customHeight="1">
      <c r="A336" s="1"/>
      <c r="B336" s="1"/>
      <c r="C336" s="2"/>
      <c r="D336" s="1"/>
      <c r="E336" s="1"/>
      <c r="F336" s="3"/>
    </row>
    <row r="337" ht="15.75" hidden="1" customHeight="1">
      <c r="A337" s="1"/>
      <c r="B337" s="1"/>
      <c r="C337" s="2"/>
      <c r="D337" s="1"/>
      <c r="E337" s="1"/>
      <c r="F337" s="3"/>
    </row>
    <row r="338" ht="15.75" hidden="1" customHeight="1">
      <c r="A338" s="1"/>
      <c r="B338" s="1"/>
      <c r="C338" s="2"/>
      <c r="D338" s="1"/>
      <c r="E338" s="1"/>
      <c r="F338" s="3"/>
    </row>
    <row r="339" ht="15.75" hidden="1" customHeight="1">
      <c r="A339" s="1"/>
      <c r="B339" s="1"/>
      <c r="C339" s="2"/>
      <c r="D339" s="1"/>
      <c r="E339" s="1"/>
      <c r="F339" s="3"/>
    </row>
    <row r="340" ht="15.75" hidden="1" customHeight="1">
      <c r="A340" s="1"/>
      <c r="B340" s="1"/>
      <c r="C340" s="2"/>
      <c r="D340" s="1"/>
      <c r="E340" s="1"/>
      <c r="F340" s="3"/>
    </row>
    <row r="341" ht="15.75" hidden="1" customHeight="1">
      <c r="A341" s="1"/>
      <c r="B341" s="1"/>
      <c r="C341" s="2"/>
      <c r="D341" s="1"/>
      <c r="E341" s="1"/>
      <c r="F341" s="3"/>
    </row>
    <row r="342" ht="15.75" hidden="1" customHeight="1">
      <c r="A342" s="1"/>
      <c r="B342" s="1"/>
      <c r="C342" s="2"/>
      <c r="D342" s="1"/>
      <c r="E342" s="1"/>
      <c r="F342" s="3"/>
    </row>
    <row r="343" ht="15.75" hidden="1" customHeight="1">
      <c r="A343" s="1"/>
      <c r="B343" s="1"/>
      <c r="C343" s="2"/>
      <c r="D343" s="1"/>
      <c r="E343" s="1"/>
      <c r="F343" s="3"/>
    </row>
    <row r="344" ht="15.75" hidden="1" customHeight="1">
      <c r="A344" s="1"/>
      <c r="B344" s="1"/>
      <c r="C344" s="2"/>
      <c r="D344" s="1"/>
      <c r="E344" s="1"/>
      <c r="F344" s="3"/>
    </row>
    <row r="345" ht="15.75" hidden="1" customHeight="1">
      <c r="A345" s="1"/>
      <c r="B345" s="1"/>
      <c r="C345" s="2"/>
      <c r="D345" s="1"/>
      <c r="E345" s="1"/>
      <c r="F345" s="3"/>
    </row>
    <row r="346" ht="15.75" hidden="1" customHeight="1">
      <c r="A346" s="1"/>
      <c r="B346" s="1"/>
      <c r="C346" s="2"/>
      <c r="D346" s="1"/>
      <c r="E346" s="1"/>
      <c r="F346" s="3"/>
    </row>
    <row r="347" ht="15.75" hidden="1" customHeight="1">
      <c r="A347" s="1"/>
      <c r="B347" s="1"/>
      <c r="C347" s="2"/>
      <c r="D347" s="1"/>
      <c r="E347" s="1"/>
      <c r="F347" s="3"/>
    </row>
    <row r="348" ht="15.75" hidden="1" customHeight="1">
      <c r="A348" s="1"/>
      <c r="B348" s="1"/>
      <c r="C348" s="2"/>
      <c r="D348" s="1"/>
      <c r="E348" s="1"/>
      <c r="F348" s="3"/>
    </row>
    <row r="349" ht="15.75" hidden="1" customHeight="1">
      <c r="A349" s="1"/>
      <c r="B349" s="1"/>
      <c r="C349" s="2"/>
      <c r="D349" s="1"/>
      <c r="E349" s="1"/>
      <c r="F349" s="3"/>
    </row>
    <row r="350" ht="15.75" hidden="1" customHeight="1">
      <c r="A350" s="1"/>
      <c r="B350" s="1"/>
      <c r="C350" s="2"/>
      <c r="D350" s="1"/>
      <c r="E350" s="1"/>
      <c r="F350" s="3"/>
    </row>
    <row r="351" ht="15.75" hidden="1" customHeight="1">
      <c r="A351" s="1"/>
      <c r="B351" s="1"/>
      <c r="C351" s="2"/>
      <c r="D351" s="1"/>
      <c r="E351" s="1"/>
      <c r="F351" s="3"/>
    </row>
    <row r="352" ht="15.75" hidden="1" customHeight="1">
      <c r="A352" s="1"/>
      <c r="B352" s="1"/>
      <c r="C352" s="2"/>
      <c r="D352" s="1"/>
      <c r="E352" s="1"/>
      <c r="F352" s="3"/>
    </row>
    <row r="353" ht="15.75" hidden="1" customHeight="1">
      <c r="A353" s="1"/>
      <c r="B353" s="1"/>
      <c r="C353" s="2"/>
      <c r="D353" s="1"/>
      <c r="E353" s="1"/>
      <c r="F353" s="3"/>
    </row>
    <row r="354" ht="15.75" hidden="1" customHeight="1">
      <c r="A354" s="1"/>
      <c r="B354" s="1"/>
      <c r="C354" s="2"/>
      <c r="D354" s="1"/>
      <c r="E354" s="1"/>
      <c r="F354" s="3"/>
    </row>
    <row r="355" ht="15.75" hidden="1" customHeight="1">
      <c r="A355" s="1"/>
      <c r="B355" s="1"/>
      <c r="C355" s="2"/>
      <c r="D355" s="1"/>
      <c r="E355" s="1"/>
      <c r="F355" s="3"/>
    </row>
    <row r="356" ht="15.75" hidden="1" customHeight="1">
      <c r="A356" s="1"/>
      <c r="B356" s="1"/>
      <c r="C356" s="2"/>
      <c r="D356" s="1"/>
      <c r="E356" s="1"/>
      <c r="F356" s="3"/>
    </row>
    <row r="357" ht="15.75" hidden="1" customHeight="1">
      <c r="A357" s="1"/>
      <c r="B357" s="1"/>
      <c r="C357" s="2"/>
      <c r="D357" s="1"/>
      <c r="E357" s="1"/>
      <c r="F357" s="3"/>
    </row>
    <row r="358" ht="15.75" hidden="1" customHeight="1">
      <c r="A358" s="1"/>
      <c r="B358" s="1"/>
      <c r="C358" s="2"/>
      <c r="D358" s="1"/>
      <c r="E358" s="1"/>
      <c r="F358" s="3"/>
    </row>
    <row r="359" ht="15.75" hidden="1" customHeight="1">
      <c r="A359" s="1"/>
      <c r="B359" s="1"/>
      <c r="C359" s="2"/>
      <c r="D359" s="1"/>
      <c r="E359" s="1"/>
      <c r="F359" s="3"/>
    </row>
    <row r="360" ht="15.75" hidden="1" customHeight="1">
      <c r="A360" s="1"/>
      <c r="B360" s="1"/>
      <c r="C360" s="2"/>
      <c r="D360" s="1"/>
      <c r="E360" s="1"/>
      <c r="F360" s="3"/>
    </row>
    <row r="361" ht="15.75" hidden="1" customHeight="1">
      <c r="A361" s="1"/>
      <c r="B361" s="1"/>
      <c r="C361" s="2"/>
      <c r="D361" s="1"/>
      <c r="E361" s="1"/>
      <c r="F361" s="3"/>
    </row>
    <row r="362" ht="15.75" hidden="1" customHeight="1">
      <c r="A362" s="1"/>
      <c r="B362" s="1"/>
      <c r="C362" s="2"/>
      <c r="D362" s="1"/>
      <c r="E362" s="1"/>
      <c r="F362" s="3"/>
    </row>
    <row r="363" ht="15.75" hidden="1" customHeight="1">
      <c r="A363" s="1"/>
      <c r="B363" s="1"/>
      <c r="C363" s="2"/>
      <c r="D363" s="1"/>
      <c r="E363" s="1"/>
      <c r="F363" s="3"/>
    </row>
    <row r="364" ht="15.75" hidden="1" customHeight="1">
      <c r="A364" s="1"/>
      <c r="B364" s="1"/>
      <c r="C364" s="2"/>
      <c r="D364" s="1"/>
      <c r="E364" s="1"/>
      <c r="F364" s="3"/>
    </row>
    <row r="365" ht="15.75" hidden="1" customHeight="1">
      <c r="A365" s="1"/>
      <c r="B365" s="1"/>
      <c r="C365" s="2"/>
      <c r="D365" s="1"/>
      <c r="E365" s="1"/>
      <c r="F365" s="3"/>
    </row>
    <row r="366" ht="15.75" hidden="1" customHeight="1">
      <c r="A366" s="1"/>
      <c r="B366" s="1"/>
      <c r="C366" s="2"/>
      <c r="D366" s="1"/>
      <c r="E366" s="1"/>
      <c r="F366" s="3"/>
    </row>
    <row r="367" ht="15.75" hidden="1" customHeight="1">
      <c r="A367" s="1"/>
      <c r="B367" s="1"/>
      <c r="C367" s="2"/>
      <c r="D367" s="1"/>
      <c r="E367" s="1"/>
      <c r="F367" s="3"/>
    </row>
    <row r="368" ht="15.75" hidden="1" customHeight="1">
      <c r="A368" s="1"/>
      <c r="B368" s="1"/>
      <c r="C368" s="2"/>
      <c r="D368" s="1"/>
      <c r="E368" s="1"/>
      <c r="F368" s="3"/>
    </row>
    <row r="369" ht="15.75" hidden="1" customHeight="1">
      <c r="A369" s="1"/>
      <c r="B369" s="1"/>
      <c r="C369" s="2"/>
      <c r="D369" s="1"/>
      <c r="E369" s="1"/>
      <c r="F369" s="3"/>
    </row>
    <row r="370" ht="15.75" hidden="1" customHeight="1">
      <c r="A370" s="1"/>
      <c r="B370" s="1"/>
      <c r="C370" s="2"/>
      <c r="D370" s="1"/>
      <c r="E370" s="1"/>
      <c r="F370" s="3"/>
    </row>
    <row r="371" ht="15.75" hidden="1" customHeight="1">
      <c r="A371" s="1"/>
      <c r="B371" s="1"/>
      <c r="C371" s="2"/>
      <c r="D371" s="1"/>
      <c r="E371" s="1"/>
      <c r="F371" s="3"/>
    </row>
    <row r="372" ht="15.75" hidden="1" customHeight="1">
      <c r="A372" s="1"/>
      <c r="B372" s="1"/>
      <c r="C372" s="2"/>
      <c r="D372" s="1"/>
      <c r="E372" s="1"/>
      <c r="F372" s="3"/>
    </row>
    <row r="373" ht="15.75" hidden="1" customHeight="1">
      <c r="A373" s="1"/>
      <c r="B373" s="1"/>
      <c r="C373" s="2"/>
      <c r="D373" s="1"/>
      <c r="E373" s="1"/>
      <c r="F373" s="3"/>
    </row>
    <row r="374" ht="15.75" hidden="1" customHeight="1">
      <c r="A374" s="1"/>
      <c r="B374" s="1"/>
      <c r="C374" s="2"/>
      <c r="D374" s="1"/>
      <c r="E374" s="1"/>
      <c r="F374" s="3"/>
    </row>
    <row r="375" ht="15.75" hidden="1" customHeight="1">
      <c r="A375" s="1"/>
      <c r="B375" s="1"/>
      <c r="C375" s="2"/>
      <c r="D375" s="1"/>
      <c r="E375" s="1"/>
      <c r="F375" s="3"/>
    </row>
    <row r="376" ht="15.75" hidden="1" customHeight="1">
      <c r="A376" s="1"/>
      <c r="B376" s="1"/>
      <c r="C376" s="2"/>
      <c r="D376" s="1"/>
      <c r="E376" s="1"/>
      <c r="F376" s="3"/>
    </row>
    <row r="377" ht="15.75" hidden="1" customHeight="1">
      <c r="A377" s="1"/>
      <c r="B377" s="1"/>
      <c r="C377" s="2"/>
      <c r="D377" s="1"/>
      <c r="E377" s="1"/>
      <c r="F377" s="3"/>
    </row>
    <row r="378" ht="15.75" hidden="1" customHeight="1">
      <c r="A378" s="1"/>
      <c r="B378" s="1"/>
      <c r="C378" s="2"/>
      <c r="D378" s="1"/>
      <c r="E378" s="1"/>
      <c r="F378" s="3"/>
    </row>
    <row r="379" ht="15.75" hidden="1" customHeight="1">
      <c r="A379" s="1"/>
      <c r="B379" s="1"/>
      <c r="C379" s="2"/>
      <c r="D379" s="1"/>
      <c r="E379" s="1"/>
      <c r="F379" s="3"/>
    </row>
    <row r="380" ht="15.75" hidden="1" customHeight="1">
      <c r="A380" s="1"/>
      <c r="B380" s="1"/>
      <c r="C380" s="2"/>
      <c r="D380" s="1"/>
      <c r="E380" s="1"/>
      <c r="F380" s="3"/>
    </row>
    <row r="381" ht="15.75" hidden="1" customHeight="1">
      <c r="A381" s="1"/>
      <c r="B381" s="1"/>
      <c r="C381" s="2"/>
      <c r="D381" s="1"/>
      <c r="E381" s="1"/>
      <c r="F381" s="3"/>
    </row>
    <row r="382" ht="15.75" hidden="1" customHeight="1">
      <c r="A382" s="1"/>
      <c r="B382" s="1"/>
      <c r="C382" s="2"/>
      <c r="D382" s="1"/>
      <c r="E382" s="1"/>
      <c r="F382" s="3"/>
    </row>
    <row r="383" ht="15.75" hidden="1" customHeight="1">
      <c r="A383" s="1"/>
      <c r="B383" s="1"/>
      <c r="C383" s="2"/>
      <c r="D383" s="1"/>
      <c r="E383" s="1"/>
      <c r="F383" s="3"/>
    </row>
    <row r="384" ht="15.75" hidden="1" customHeight="1">
      <c r="A384" s="1"/>
      <c r="B384" s="1"/>
      <c r="C384" s="2"/>
      <c r="D384" s="1"/>
      <c r="E384" s="1"/>
      <c r="F384" s="3"/>
    </row>
    <row r="385" ht="15.75" hidden="1" customHeight="1">
      <c r="A385" s="1"/>
      <c r="B385" s="1"/>
      <c r="C385" s="2"/>
      <c r="D385" s="1"/>
      <c r="E385" s="1"/>
      <c r="F385" s="3"/>
    </row>
    <row r="386" ht="15.75" hidden="1" customHeight="1">
      <c r="A386" s="1"/>
      <c r="B386" s="1"/>
      <c r="C386" s="2"/>
      <c r="D386" s="1"/>
      <c r="E386" s="1"/>
      <c r="F386" s="3"/>
    </row>
    <row r="387" ht="15.75" hidden="1" customHeight="1">
      <c r="A387" s="1"/>
      <c r="B387" s="1"/>
      <c r="C387" s="2"/>
      <c r="D387" s="1"/>
      <c r="E387" s="1"/>
      <c r="F387" s="3"/>
    </row>
    <row r="388" ht="15.75" hidden="1" customHeight="1">
      <c r="A388" s="1"/>
      <c r="B388" s="1"/>
      <c r="C388" s="2"/>
      <c r="D388" s="1"/>
      <c r="E388" s="1"/>
      <c r="F388" s="3"/>
    </row>
    <row r="389" ht="15.75" hidden="1" customHeight="1">
      <c r="A389" s="1"/>
      <c r="B389" s="1"/>
      <c r="C389" s="2"/>
      <c r="D389" s="1"/>
      <c r="E389" s="1"/>
      <c r="F389" s="3"/>
    </row>
    <row r="390" ht="15.75" hidden="1" customHeight="1">
      <c r="A390" s="1"/>
      <c r="B390" s="1"/>
      <c r="C390" s="2"/>
      <c r="D390" s="1"/>
      <c r="E390" s="1"/>
      <c r="F390" s="3"/>
    </row>
    <row r="391" ht="15.75" hidden="1" customHeight="1">
      <c r="A391" s="1"/>
      <c r="B391" s="1"/>
      <c r="C391" s="2"/>
      <c r="D391" s="1"/>
      <c r="E391" s="1"/>
      <c r="F391" s="3"/>
    </row>
    <row r="392" ht="15.75" hidden="1" customHeight="1">
      <c r="A392" s="1"/>
      <c r="B392" s="1"/>
      <c r="C392" s="2"/>
      <c r="D392" s="1"/>
      <c r="E392" s="1"/>
      <c r="F392" s="3"/>
    </row>
    <row r="393" ht="15.75" hidden="1" customHeight="1">
      <c r="A393" s="1"/>
      <c r="B393" s="1"/>
      <c r="C393" s="2"/>
      <c r="D393" s="1"/>
      <c r="E393" s="1"/>
      <c r="F393" s="3"/>
    </row>
    <row r="394" ht="15.75" hidden="1" customHeight="1">
      <c r="A394" s="1"/>
      <c r="B394" s="1"/>
      <c r="C394" s="2"/>
      <c r="D394" s="1"/>
      <c r="E394" s="1"/>
      <c r="F394" s="3"/>
    </row>
    <row r="395" ht="15.75" hidden="1" customHeight="1">
      <c r="A395" s="1"/>
      <c r="B395" s="1"/>
      <c r="C395" s="2"/>
      <c r="D395" s="1"/>
      <c r="E395" s="1"/>
      <c r="F395" s="3"/>
    </row>
    <row r="396" ht="15.75" hidden="1" customHeight="1">
      <c r="A396" s="1"/>
      <c r="B396" s="1"/>
      <c r="C396" s="2"/>
      <c r="D396" s="1"/>
      <c r="E396" s="1"/>
      <c r="F396" s="3"/>
    </row>
    <row r="397" ht="15.75" hidden="1" customHeight="1">
      <c r="A397" s="1"/>
      <c r="B397" s="1"/>
      <c r="C397" s="2"/>
      <c r="D397" s="1"/>
      <c r="E397" s="1"/>
      <c r="F397" s="3"/>
    </row>
    <row r="398" ht="15.75" hidden="1" customHeight="1">
      <c r="A398" s="1"/>
      <c r="B398" s="1"/>
      <c r="C398" s="2"/>
      <c r="D398" s="1"/>
      <c r="E398" s="1"/>
      <c r="F398" s="3"/>
    </row>
    <row r="399" ht="15.75" hidden="1" customHeight="1">
      <c r="A399" s="1"/>
      <c r="B399" s="1"/>
      <c r="C399" s="2"/>
      <c r="D399" s="1"/>
      <c r="E399" s="1"/>
      <c r="F399" s="3"/>
    </row>
    <row r="400" ht="15.75" hidden="1" customHeight="1">
      <c r="A400" s="1"/>
      <c r="B400" s="1"/>
      <c r="C400" s="2"/>
      <c r="D400" s="1"/>
      <c r="E400" s="1"/>
      <c r="F400" s="3"/>
    </row>
    <row r="401" ht="15.75" hidden="1" customHeight="1">
      <c r="A401" s="1"/>
      <c r="B401" s="1"/>
      <c r="C401" s="2"/>
      <c r="D401" s="1"/>
      <c r="E401" s="1"/>
      <c r="F401" s="3"/>
    </row>
    <row r="402" ht="15.75" hidden="1" customHeight="1">
      <c r="A402" s="1"/>
      <c r="B402" s="1"/>
      <c r="C402" s="2"/>
      <c r="D402" s="1"/>
      <c r="E402" s="1"/>
      <c r="F402" s="3"/>
    </row>
    <row r="403" ht="15.75" hidden="1" customHeight="1">
      <c r="A403" s="1"/>
      <c r="B403" s="1"/>
      <c r="C403" s="2"/>
      <c r="D403" s="1"/>
      <c r="E403" s="1"/>
      <c r="F403" s="3"/>
    </row>
    <row r="404" ht="15.75" hidden="1" customHeight="1">
      <c r="A404" s="1"/>
      <c r="B404" s="1"/>
      <c r="C404" s="2"/>
      <c r="D404" s="1"/>
      <c r="E404" s="1"/>
      <c r="F404" s="3"/>
    </row>
    <row r="405" ht="15.75" hidden="1" customHeight="1">
      <c r="A405" s="1"/>
      <c r="B405" s="1"/>
      <c r="C405" s="2"/>
      <c r="D405" s="1"/>
      <c r="E405" s="1"/>
      <c r="F405" s="3"/>
    </row>
    <row r="406" ht="15.75" hidden="1" customHeight="1">
      <c r="A406" s="1"/>
      <c r="B406" s="1"/>
      <c r="C406" s="2"/>
      <c r="D406" s="1"/>
      <c r="E406" s="1"/>
      <c r="F406" s="3"/>
    </row>
    <row r="407" ht="15.75" hidden="1" customHeight="1">
      <c r="A407" s="1"/>
      <c r="B407" s="1"/>
      <c r="C407" s="2"/>
      <c r="D407" s="1"/>
      <c r="E407" s="1"/>
      <c r="F407" s="3"/>
    </row>
    <row r="408" ht="15.75" hidden="1" customHeight="1">
      <c r="A408" s="1"/>
      <c r="B408" s="1"/>
      <c r="C408" s="2"/>
      <c r="D408" s="1"/>
      <c r="E408" s="1"/>
      <c r="F408" s="3"/>
    </row>
    <row r="409" ht="15.75" hidden="1" customHeight="1">
      <c r="A409" s="1"/>
      <c r="B409" s="1"/>
      <c r="C409" s="2"/>
      <c r="D409" s="1"/>
      <c r="E409" s="1"/>
      <c r="F409" s="3"/>
    </row>
    <row r="410" ht="15.75" hidden="1" customHeight="1">
      <c r="A410" s="1"/>
      <c r="B410" s="1"/>
      <c r="C410" s="2"/>
      <c r="D410" s="1"/>
      <c r="E410" s="1"/>
      <c r="F410" s="3"/>
    </row>
    <row r="411" ht="15.75" hidden="1" customHeight="1">
      <c r="A411" s="1"/>
      <c r="B411" s="1"/>
      <c r="C411" s="2"/>
      <c r="D411" s="1"/>
      <c r="E411" s="1"/>
      <c r="F411" s="3"/>
    </row>
    <row r="412" ht="15.75" hidden="1" customHeight="1">
      <c r="A412" s="1"/>
      <c r="B412" s="1"/>
      <c r="C412" s="2"/>
      <c r="D412" s="1"/>
      <c r="E412" s="1"/>
      <c r="F412" s="3"/>
    </row>
    <row r="413" ht="15.75" hidden="1" customHeight="1">
      <c r="A413" s="1"/>
      <c r="B413" s="1"/>
      <c r="C413" s="2"/>
      <c r="D413" s="1"/>
      <c r="E413" s="1"/>
      <c r="F413" s="3"/>
    </row>
    <row r="414" ht="15.75" hidden="1" customHeight="1">
      <c r="A414" s="1"/>
      <c r="B414" s="1"/>
      <c r="C414" s="2"/>
      <c r="D414" s="1"/>
      <c r="E414" s="1"/>
      <c r="F414" s="3"/>
    </row>
    <row r="415" ht="15.75" hidden="1" customHeight="1">
      <c r="A415" s="1"/>
      <c r="B415" s="1"/>
      <c r="C415" s="2"/>
      <c r="D415" s="1"/>
      <c r="E415" s="1"/>
      <c r="F415" s="3"/>
    </row>
    <row r="416" ht="15.75" hidden="1" customHeight="1">
      <c r="A416" s="1"/>
      <c r="B416" s="1"/>
      <c r="C416" s="2"/>
      <c r="D416" s="1"/>
      <c r="E416" s="1"/>
      <c r="F416" s="3"/>
    </row>
    <row r="417" ht="15.75" hidden="1" customHeight="1">
      <c r="A417" s="1"/>
      <c r="B417" s="1"/>
      <c r="C417" s="2"/>
      <c r="D417" s="1"/>
      <c r="E417" s="1"/>
      <c r="F417" s="3"/>
    </row>
    <row r="418" ht="15.75" hidden="1" customHeight="1">
      <c r="A418" s="1"/>
      <c r="B418" s="1"/>
      <c r="C418" s="2"/>
      <c r="D418" s="1"/>
      <c r="E418" s="1"/>
      <c r="F418" s="3"/>
    </row>
    <row r="419" ht="15.75" hidden="1" customHeight="1">
      <c r="A419" s="1"/>
      <c r="B419" s="1"/>
      <c r="C419" s="2"/>
      <c r="D419" s="1"/>
      <c r="E419" s="1"/>
      <c r="F419" s="3"/>
    </row>
    <row r="420" ht="15.75" hidden="1" customHeight="1">
      <c r="A420" s="1"/>
      <c r="B420" s="1"/>
      <c r="C420" s="2"/>
      <c r="D420" s="1"/>
      <c r="E420" s="1"/>
      <c r="F420" s="3"/>
    </row>
    <row r="421" ht="15.75" hidden="1" customHeight="1">
      <c r="A421" s="1"/>
      <c r="B421" s="1"/>
      <c r="C421" s="2"/>
      <c r="D421" s="1"/>
      <c r="E421" s="1"/>
      <c r="F421" s="3"/>
    </row>
    <row r="422" ht="15.75" hidden="1" customHeight="1">
      <c r="A422" s="1"/>
      <c r="B422" s="1"/>
      <c r="C422" s="2"/>
      <c r="D422" s="1"/>
      <c r="E422" s="1"/>
      <c r="F422" s="3"/>
    </row>
    <row r="423" ht="15.75" hidden="1" customHeight="1">
      <c r="A423" s="1"/>
      <c r="B423" s="1"/>
      <c r="C423" s="2"/>
      <c r="D423" s="1"/>
      <c r="E423" s="1"/>
      <c r="F423" s="3"/>
    </row>
    <row r="424" ht="15.75" hidden="1" customHeight="1">
      <c r="A424" s="1"/>
      <c r="B424" s="1"/>
      <c r="C424" s="2"/>
      <c r="D424" s="1"/>
      <c r="E424" s="1"/>
      <c r="F424" s="3"/>
    </row>
    <row r="425" ht="15.75" hidden="1" customHeight="1">
      <c r="A425" s="1"/>
      <c r="B425" s="1"/>
      <c r="C425" s="2"/>
      <c r="D425" s="1"/>
      <c r="E425" s="1"/>
      <c r="F425" s="3"/>
    </row>
    <row r="426" ht="15.75" hidden="1" customHeight="1">
      <c r="A426" s="1"/>
      <c r="B426" s="1"/>
      <c r="C426" s="2"/>
      <c r="D426" s="1"/>
      <c r="E426" s="1"/>
      <c r="F426" s="3"/>
    </row>
    <row r="427" ht="15.75" hidden="1" customHeight="1">
      <c r="A427" s="1"/>
      <c r="B427" s="1"/>
      <c r="C427" s="2"/>
      <c r="D427" s="1"/>
      <c r="E427" s="1"/>
      <c r="F427" s="3"/>
    </row>
    <row r="428" ht="15.75" hidden="1" customHeight="1">
      <c r="A428" s="1"/>
      <c r="B428" s="1"/>
      <c r="C428" s="2"/>
      <c r="D428" s="1"/>
      <c r="E428" s="1"/>
      <c r="F428" s="3"/>
    </row>
    <row r="429" ht="15.75" hidden="1" customHeight="1">
      <c r="A429" s="1"/>
      <c r="B429" s="1"/>
      <c r="C429" s="2"/>
      <c r="D429" s="1"/>
      <c r="E429" s="1"/>
      <c r="F429" s="3"/>
    </row>
    <row r="430" ht="15.75" hidden="1" customHeight="1">
      <c r="A430" s="1"/>
      <c r="B430" s="1"/>
      <c r="C430" s="2"/>
      <c r="D430" s="1"/>
      <c r="E430" s="1"/>
      <c r="F430" s="3"/>
    </row>
    <row r="431" ht="15.75" hidden="1" customHeight="1">
      <c r="A431" s="1"/>
      <c r="B431" s="1"/>
      <c r="C431" s="2"/>
      <c r="D431" s="1"/>
      <c r="E431" s="1"/>
      <c r="F431" s="3"/>
    </row>
    <row r="432" ht="15.75" hidden="1" customHeight="1">
      <c r="A432" s="1"/>
      <c r="B432" s="1"/>
      <c r="C432" s="2"/>
      <c r="D432" s="1"/>
      <c r="E432" s="1"/>
      <c r="F432" s="3"/>
    </row>
    <row r="433" ht="15.75" hidden="1" customHeight="1">
      <c r="A433" s="1"/>
      <c r="B433" s="1"/>
      <c r="C433" s="2"/>
      <c r="D433" s="1"/>
      <c r="E433" s="1"/>
      <c r="F433" s="3"/>
    </row>
    <row r="434" ht="15.75" hidden="1" customHeight="1">
      <c r="A434" s="1"/>
      <c r="B434" s="1"/>
      <c r="C434" s="2"/>
      <c r="D434" s="1"/>
      <c r="E434" s="1"/>
      <c r="F434" s="3"/>
    </row>
    <row r="435" ht="15.75" hidden="1" customHeight="1">
      <c r="A435" s="1"/>
      <c r="B435" s="1"/>
      <c r="C435" s="2"/>
      <c r="D435" s="1"/>
      <c r="E435" s="1"/>
      <c r="F435" s="3"/>
    </row>
    <row r="436" ht="15.75" hidden="1" customHeight="1">
      <c r="A436" s="1"/>
      <c r="B436" s="1"/>
      <c r="C436" s="2"/>
      <c r="D436" s="1"/>
      <c r="E436" s="1"/>
      <c r="F436" s="3"/>
    </row>
    <row r="437" ht="15.75" hidden="1" customHeight="1">
      <c r="A437" s="1"/>
      <c r="B437" s="1"/>
      <c r="C437" s="2"/>
      <c r="D437" s="1"/>
      <c r="E437" s="1"/>
      <c r="F437" s="3"/>
    </row>
    <row r="438" ht="15.75" hidden="1" customHeight="1">
      <c r="A438" s="1"/>
      <c r="B438" s="1"/>
      <c r="C438" s="2"/>
      <c r="D438" s="1"/>
      <c r="E438" s="1"/>
      <c r="F438" s="3"/>
    </row>
    <row r="439" ht="15.75" hidden="1" customHeight="1">
      <c r="A439" s="1"/>
      <c r="B439" s="1"/>
      <c r="C439" s="2"/>
      <c r="D439" s="1"/>
      <c r="E439" s="1"/>
      <c r="F439" s="3"/>
    </row>
    <row r="440" ht="15.75" hidden="1" customHeight="1">
      <c r="A440" s="1"/>
      <c r="B440" s="1"/>
      <c r="C440" s="2"/>
      <c r="D440" s="1"/>
      <c r="E440" s="1"/>
      <c r="F440" s="3"/>
    </row>
    <row r="441" ht="15.75" hidden="1" customHeight="1">
      <c r="A441" s="1"/>
      <c r="B441" s="1"/>
      <c r="C441" s="2"/>
      <c r="D441" s="1"/>
      <c r="E441" s="1"/>
      <c r="F441" s="3"/>
    </row>
    <row r="442" ht="15.75" hidden="1" customHeight="1">
      <c r="A442" s="1"/>
      <c r="B442" s="1"/>
      <c r="C442" s="2"/>
      <c r="D442" s="1"/>
      <c r="E442" s="1"/>
      <c r="F442" s="3"/>
    </row>
    <row r="443" ht="15.75" hidden="1" customHeight="1">
      <c r="A443" s="1"/>
      <c r="B443" s="1"/>
      <c r="C443" s="2"/>
      <c r="D443" s="1"/>
      <c r="E443" s="1"/>
      <c r="F443" s="3"/>
    </row>
    <row r="444" ht="15.75" hidden="1" customHeight="1">
      <c r="A444" s="1"/>
      <c r="B444" s="1"/>
      <c r="C444" s="2"/>
      <c r="D444" s="1"/>
      <c r="E444" s="1"/>
      <c r="F444" s="3"/>
    </row>
    <row r="445" ht="15.75" hidden="1" customHeight="1">
      <c r="A445" s="1"/>
      <c r="B445" s="1"/>
      <c r="C445" s="2"/>
      <c r="D445" s="1"/>
      <c r="E445" s="1"/>
      <c r="F445" s="3"/>
    </row>
    <row r="446" ht="15.75" hidden="1" customHeight="1">
      <c r="A446" s="1"/>
      <c r="B446" s="1"/>
      <c r="C446" s="2"/>
      <c r="D446" s="1"/>
      <c r="E446" s="1"/>
      <c r="F446" s="3"/>
    </row>
    <row r="447" ht="15.75" hidden="1" customHeight="1">
      <c r="A447" s="1"/>
      <c r="B447" s="1"/>
      <c r="C447" s="2"/>
      <c r="D447" s="1"/>
      <c r="E447" s="1"/>
      <c r="F447" s="3"/>
    </row>
    <row r="448" ht="15.75" hidden="1" customHeight="1">
      <c r="A448" s="1"/>
      <c r="B448" s="1"/>
      <c r="C448" s="2"/>
      <c r="D448" s="1"/>
      <c r="E448" s="1"/>
      <c r="F448" s="3"/>
    </row>
    <row r="449" ht="15.75" hidden="1" customHeight="1">
      <c r="A449" s="1"/>
      <c r="B449" s="1"/>
      <c r="C449" s="2"/>
      <c r="D449" s="1"/>
      <c r="E449" s="1"/>
      <c r="F449" s="3"/>
    </row>
    <row r="450" ht="15.75" hidden="1" customHeight="1">
      <c r="A450" s="1"/>
      <c r="B450" s="1"/>
      <c r="C450" s="2"/>
      <c r="D450" s="1"/>
      <c r="E450" s="1"/>
      <c r="F450" s="3"/>
    </row>
    <row r="451" ht="15.75" hidden="1" customHeight="1">
      <c r="A451" s="1"/>
      <c r="B451" s="1"/>
      <c r="C451" s="2"/>
      <c r="D451" s="1"/>
      <c r="E451" s="1"/>
      <c r="F451" s="3"/>
    </row>
    <row r="452" ht="15.75" hidden="1" customHeight="1">
      <c r="A452" s="1"/>
      <c r="B452" s="1"/>
      <c r="C452" s="2"/>
      <c r="D452" s="1"/>
      <c r="E452" s="1"/>
      <c r="F452" s="3"/>
    </row>
    <row r="453" ht="15.75" hidden="1" customHeight="1">
      <c r="A453" s="1"/>
      <c r="B453" s="1"/>
      <c r="C453" s="2"/>
      <c r="D453" s="1"/>
      <c r="E453" s="1"/>
      <c r="F453" s="3"/>
    </row>
    <row r="454" ht="15.75" hidden="1" customHeight="1">
      <c r="A454" s="1"/>
      <c r="B454" s="1"/>
      <c r="C454" s="2"/>
      <c r="D454" s="1"/>
      <c r="E454" s="1"/>
      <c r="F454" s="3"/>
    </row>
    <row r="455" ht="15.75" hidden="1" customHeight="1">
      <c r="A455" s="1"/>
      <c r="B455" s="1"/>
      <c r="C455" s="2"/>
      <c r="D455" s="1"/>
      <c r="E455" s="1"/>
      <c r="F455" s="3"/>
    </row>
    <row r="456" ht="15.75" hidden="1" customHeight="1">
      <c r="A456" s="1"/>
      <c r="B456" s="1"/>
      <c r="C456" s="2"/>
      <c r="D456" s="1"/>
      <c r="E456" s="1"/>
      <c r="F456" s="3"/>
    </row>
    <row r="457" ht="15.75" hidden="1" customHeight="1">
      <c r="A457" s="1"/>
      <c r="B457" s="1"/>
      <c r="C457" s="2"/>
      <c r="D457" s="1"/>
      <c r="E457" s="1"/>
      <c r="F457" s="3"/>
    </row>
    <row r="458" ht="15.75" hidden="1" customHeight="1">
      <c r="A458" s="1"/>
      <c r="B458" s="1"/>
      <c r="C458" s="2"/>
      <c r="D458" s="1"/>
      <c r="E458" s="1"/>
      <c r="F458" s="3"/>
    </row>
    <row r="459" ht="15.75" hidden="1" customHeight="1">
      <c r="A459" s="1"/>
      <c r="B459" s="1"/>
      <c r="C459" s="2"/>
      <c r="D459" s="1"/>
      <c r="E459" s="1"/>
      <c r="F459" s="3"/>
    </row>
    <row r="460" ht="15.75" hidden="1" customHeight="1">
      <c r="A460" s="1"/>
      <c r="B460" s="1"/>
      <c r="C460" s="2"/>
      <c r="D460" s="1"/>
      <c r="E460" s="1"/>
      <c r="F460" s="3"/>
    </row>
    <row r="461" ht="15.75" hidden="1" customHeight="1">
      <c r="A461" s="1"/>
      <c r="B461" s="1"/>
      <c r="C461" s="2"/>
      <c r="D461" s="1"/>
      <c r="E461" s="1"/>
      <c r="F461" s="3"/>
    </row>
    <row r="462" ht="15.75" hidden="1" customHeight="1">
      <c r="A462" s="1"/>
      <c r="B462" s="1"/>
      <c r="C462" s="2"/>
      <c r="D462" s="1"/>
      <c r="E462" s="1"/>
      <c r="F462" s="3"/>
    </row>
    <row r="463" ht="15.75" hidden="1" customHeight="1">
      <c r="A463" s="1"/>
      <c r="B463" s="1"/>
      <c r="C463" s="2"/>
      <c r="D463" s="1"/>
      <c r="E463" s="1"/>
      <c r="F463" s="3"/>
    </row>
    <row r="464" ht="15.75" hidden="1" customHeight="1">
      <c r="A464" s="1"/>
      <c r="B464" s="1"/>
      <c r="C464" s="2"/>
      <c r="D464" s="1"/>
      <c r="E464" s="1"/>
      <c r="F464" s="3"/>
    </row>
    <row r="465" ht="15.75" hidden="1" customHeight="1">
      <c r="A465" s="1"/>
      <c r="B465" s="1"/>
      <c r="C465" s="2"/>
      <c r="D465" s="1"/>
      <c r="E465" s="1"/>
      <c r="F465" s="3"/>
    </row>
    <row r="466" ht="15.75" hidden="1" customHeight="1">
      <c r="A466" s="1"/>
      <c r="B466" s="1"/>
      <c r="C466" s="2"/>
      <c r="D466" s="1"/>
      <c r="E466" s="1"/>
      <c r="F466" s="3"/>
    </row>
    <row r="467" ht="15.75" hidden="1" customHeight="1">
      <c r="A467" s="1"/>
      <c r="B467" s="1"/>
      <c r="C467" s="2"/>
      <c r="D467" s="1"/>
      <c r="E467" s="1"/>
      <c r="F467" s="3"/>
    </row>
    <row r="468" ht="15.75" hidden="1" customHeight="1">
      <c r="A468" s="1"/>
      <c r="B468" s="1"/>
      <c r="C468" s="2"/>
      <c r="D468" s="1"/>
      <c r="E468" s="1"/>
      <c r="F468" s="3"/>
    </row>
    <row r="469" ht="15.75" hidden="1" customHeight="1">
      <c r="A469" s="1"/>
      <c r="B469" s="1"/>
      <c r="C469" s="2"/>
      <c r="D469" s="1"/>
      <c r="E469" s="1"/>
      <c r="F469" s="3"/>
    </row>
    <row r="470" ht="15.75" hidden="1" customHeight="1">
      <c r="A470" s="1"/>
      <c r="B470" s="1"/>
      <c r="C470" s="2"/>
      <c r="D470" s="1"/>
      <c r="E470" s="1"/>
      <c r="F470" s="3"/>
    </row>
    <row r="471" ht="15.75" hidden="1" customHeight="1">
      <c r="A471" s="1"/>
      <c r="B471" s="1"/>
      <c r="C471" s="2"/>
      <c r="D471" s="1"/>
      <c r="E471" s="1"/>
      <c r="F471" s="3"/>
    </row>
    <row r="472" ht="15.75" hidden="1" customHeight="1">
      <c r="A472" s="1"/>
      <c r="B472" s="1"/>
      <c r="C472" s="2"/>
      <c r="D472" s="1"/>
      <c r="E472" s="1"/>
      <c r="F472" s="3"/>
    </row>
    <row r="473" ht="15.75" hidden="1" customHeight="1">
      <c r="A473" s="1"/>
      <c r="B473" s="1"/>
      <c r="C473" s="2"/>
      <c r="D473" s="1"/>
      <c r="E473" s="1"/>
      <c r="F473" s="3"/>
    </row>
    <row r="474" ht="15.75" hidden="1" customHeight="1">
      <c r="A474" s="1"/>
      <c r="B474" s="1"/>
      <c r="C474" s="2"/>
      <c r="D474" s="1"/>
      <c r="E474" s="1"/>
      <c r="F474" s="3"/>
    </row>
    <row r="475" ht="15.75" hidden="1" customHeight="1">
      <c r="A475" s="1"/>
      <c r="B475" s="1"/>
      <c r="C475" s="2"/>
      <c r="D475" s="1"/>
      <c r="E475" s="1"/>
      <c r="F475" s="3"/>
    </row>
    <row r="476" ht="15.75" hidden="1" customHeight="1">
      <c r="A476" s="1"/>
      <c r="B476" s="1"/>
      <c r="C476" s="2"/>
      <c r="D476" s="1"/>
      <c r="E476" s="1"/>
      <c r="F476" s="3"/>
    </row>
    <row r="477" ht="15.75" hidden="1" customHeight="1">
      <c r="A477" s="1"/>
      <c r="B477" s="1"/>
      <c r="C477" s="2"/>
      <c r="D477" s="1"/>
      <c r="E477" s="1"/>
      <c r="F477" s="3"/>
    </row>
    <row r="478" ht="15.75" hidden="1" customHeight="1"/>
    <row r="479" ht="15.75" hidden="1" customHeight="1"/>
    <row r="480" ht="15.75" hidden="1" customHeight="1"/>
    <row r="481" ht="15.75" hidden="1" customHeight="1">
      <c r="G481" s="4"/>
      <c r="H481" s="4"/>
    </row>
    <row r="482" ht="15.75" hidden="1" customHeight="1">
      <c r="G482" s="4"/>
      <c r="H482" s="4"/>
    </row>
    <row r="483" ht="15.75" hidden="1" customHeight="1">
      <c r="G483" s="4"/>
      <c r="H483" s="4"/>
    </row>
    <row r="484" ht="15.75" hidden="1" customHeight="1">
      <c r="G484" s="4"/>
      <c r="H484" s="4"/>
    </row>
    <row r="485" ht="15.75" hidden="1" customHeight="1">
      <c r="G485" s="4"/>
      <c r="H485" s="4"/>
    </row>
    <row r="486" ht="15.75" hidden="1" customHeight="1">
      <c r="G486" s="4"/>
      <c r="H486" s="4"/>
    </row>
    <row r="487" ht="15.75" hidden="1" customHeight="1">
      <c r="G487" s="4"/>
      <c r="H487" s="4"/>
    </row>
    <row r="488" ht="15.75" hidden="1" customHeight="1">
      <c r="G488" s="4"/>
      <c r="H488" s="4"/>
    </row>
    <row r="489" ht="15.75" hidden="1" customHeight="1">
      <c r="G489" s="4"/>
      <c r="H489" s="4"/>
    </row>
    <row r="490" ht="15.75" hidden="1" customHeight="1">
      <c r="G490" s="4"/>
      <c r="H490" s="4"/>
    </row>
    <row r="491" ht="15.75" hidden="1" customHeight="1">
      <c r="G491" s="4"/>
      <c r="H491" s="4"/>
    </row>
    <row r="492" ht="15.75" hidden="1" customHeight="1">
      <c r="G492" s="4"/>
      <c r="H492" s="4"/>
    </row>
    <row r="493" ht="15.75" hidden="1" customHeight="1">
      <c r="G493" s="4"/>
      <c r="H493" s="4"/>
    </row>
    <row r="494" ht="15.75" hidden="1" customHeight="1">
      <c r="G494" s="4"/>
      <c r="H494" s="4"/>
    </row>
    <row r="495" ht="15.75" hidden="1" customHeight="1">
      <c r="G495" s="4"/>
      <c r="H495" s="4"/>
    </row>
    <row r="496" ht="15.75" hidden="1" customHeight="1">
      <c r="G496" s="4"/>
      <c r="H496" s="4"/>
    </row>
    <row r="497" ht="15.75" hidden="1" customHeight="1">
      <c r="G497" s="4"/>
      <c r="H497" s="4"/>
    </row>
    <row r="498" ht="15.75" hidden="1" customHeight="1">
      <c r="G498" s="4"/>
      <c r="H498" s="4"/>
    </row>
    <row r="499" ht="15.75" hidden="1" customHeight="1">
      <c r="G499" s="4"/>
      <c r="H499" s="4"/>
    </row>
    <row r="500" ht="15.75" hidden="1" customHeight="1">
      <c r="G500" s="4"/>
      <c r="H500" s="4"/>
    </row>
    <row r="501" ht="15.75" hidden="1" customHeight="1">
      <c r="G501" s="4"/>
      <c r="H501" s="4"/>
    </row>
    <row r="502" ht="15.75" hidden="1" customHeight="1">
      <c r="G502" s="4"/>
      <c r="H502" s="4"/>
    </row>
    <row r="503" ht="15.75" hidden="1" customHeight="1">
      <c r="G503" s="4"/>
      <c r="H503" s="4"/>
    </row>
    <row r="504" ht="15.75" hidden="1" customHeight="1">
      <c r="G504" s="4"/>
      <c r="H504" s="4"/>
    </row>
    <row r="505" ht="15.75" hidden="1" customHeight="1">
      <c r="G505" s="4"/>
      <c r="H505" s="4"/>
    </row>
    <row r="506" ht="15.75" hidden="1" customHeight="1">
      <c r="G506" s="4"/>
      <c r="H506" s="4"/>
    </row>
    <row r="507" ht="15.75" hidden="1" customHeight="1">
      <c r="G507" s="4"/>
      <c r="H507" s="4"/>
    </row>
    <row r="508" ht="15.75" hidden="1" customHeight="1">
      <c r="G508" s="4"/>
      <c r="H508" s="4"/>
    </row>
    <row r="509" ht="15.75" hidden="1" customHeight="1">
      <c r="G509" s="4"/>
      <c r="H509" s="4"/>
    </row>
    <row r="510" ht="15.75" hidden="1" customHeight="1">
      <c r="G510" s="4"/>
      <c r="H510" s="4"/>
    </row>
    <row r="511" ht="15.75" hidden="1" customHeight="1">
      <c r="G511" s="4"/>
      <c r="H511" s="4"/>
    </row>
    <row r="512" ht="15.75" hidden="1" customHeight="1">
      <c r="G512" s="4"/>
      <c r="H512" s="4"/>
    </row>
    <row r="513" ht="15.75" hidden="1" customHeight="1">
      <c r="G513" s="4"/>
      <c r="H513" s="4"/>
    </row>
    <row r="514" ht="15.75" hidden="1" customHeight="1">
      <c r="G514" s="4"/>
      <c r="H514" s="4"/>
    </row>
    <row r="515" ht="15.75" hidden="1" customHeight="1">
      <c r="G515" s="4"/>
      <c r="H515" s="4"/>
    </row>
    <row r="516" ht="15.75" hidden="1" customHeight="1">
      <c r="G516" s="4"/>
      <c r="H516" s="4"/>
    </row>
    <row r="517" ht="15.75" hidden="1" customHeight="1">
      <c r="G517" s="4"/>
      <c r="H517" s="4"/>
    </row>
    <row r="518" ht="15.75" hidden="1" customHeight="1">
      <c r="G518" s="4"/>
      <c r="H518" s="4"/>
    </row>
    <row r="519" ht="15.75" hidden="1" customHeight="1">
      <c r="G519" s="4"/>
      <c r="H519" s="4"/>
    </row>
    <row r="520" ht="15.75" hidden="1" customHeight="1">
      <c r="G520" s="4"/>
      <c r="H520" s="4"/>
    </row>
    <row r="521" ht="15.75" hidden="1" customHeight="1">
      <c r="G521" s="4"/>
      <c r="H521" s="4"/>
    </row>
    <row r="522" ht="15.75" hidden="1" customHeight="1">
      <c r="G522" s="4"/>
      <c r="H522" s="4"/>
    </row>
    <row r="523" ht="15.75" hidden="1" customHeight="1">
      <c r="G523" s="4"/>
      <c r="H523" s="4"/>
    </row>
    <row r="524" ht="15.75" hidden="1" customHeight="1">
      <c r="G524" s="4"/>
      <c r="H524" s="4"/>
    </row>
    <row r="525" ht="15.75" hidden="1" customHeight="1">
      <c r="G525" s="4"/>
      <c r="H525" s="4"/>
    </row>
    <row r="526" ht="15.75" hidden="1" customHeight="1">
      <c r="G526" s="4"/>
      <c r="H526" s="4"/>
    </row>
    <row r="527" ht="15.75" hidden="1" customHeight="1">
      <c r="G527" s="4"/>
      <c r="H527" s="4"/>
    </row>
    <row r="528" ht="15.75" hidden="1" customHeight="1">
      <c r="G528" s="4"/>
      <c r="H528" s="4"/>
    </row>
    <row r="529" ht="15.75" hidden="1" customHeight="1">
      <c r="G529" s="4"/>
      <c r="H529" s="4"/>
    </row>
    <row r="530" ht="15.75" hidden="1" customHeight="1">
      <c r="G530" s="4"/>
      <c r="H530" s="4"/>
    </row>
    <row r="531" ht="15.75" hidden="1" customHeight="1">
      <c r="G531" s="4"/>
      <c r="H531" s="4"/>
    </row>
    <row r="532" ht="15.75" hidden="1" customHeight="1">
      <c r="G532" s="4"/>
      <c r="H532" s="4"/>
    </row>
    <row r="533" ht="15.75" hidden="1" customHeight="1">
      <c r="G533" s="4"/>
      <c r="H533" s="4"/>
    </row>
    <row r="534" ht="15.75" hidden="1" customHeight="1">
      <c r="G534" s="4"/>
      <c r="H534" s="4"/>
    </row>
    <row r="535" ht="15.75" hidden="1" customHeight="1">
      <c r="G535" s="4"/>
      <c r="H535" s="4"/>
    </row>
    <row r="536" ht="15.75" hidden="1" customHeight="1">
      <c r="G536" s="4"/>
      <c r="H536" s="4"/>
    </row>
    <row r="537" ht="15.75" hidden="1" customHeight="1">
      <c r="G537" s="4"/>
      <c r="H537" s="4"/>
    </row>
    <row r="538" ht="15.75" hidden="1" customHeight="1">
      <c r="G538" s="4"/>
      <c r="H538" s="4"/>
    </row>
    <row r="539" ht="15.75" hidden="1" customHeight="1">
      <c r="G539" s="4"/>
      <c r="H539" s="4"/>
    </row>
    <row r="540" ht="15.75" hidden="1" customHeight="1">
      <c r="G540" s="4"/>
      <c r="H540" s="4"/>
    </row>
    <row r="541" ht="15.75" hidden="1" customHeight="1">
      <c r="G541" s="4"/>
      <c r="H541" s="4"/>
    </row>
    <row r="542" ht="15.75" hidden="1" customHeight="1">
      <c r="G542" s="4"/>
      <c r="H542" s="4"/>
    </row>
    <row r="543" ht="15.75" hidden="1" customHeight="1">
      <c r="G543" s="4"/>
      <c r="H543" s="4"/>
    </row>
    <row r="544" ht="15.75" hidden="1" customHeight="1">
      <c r="G544" s="4"/>
      <c r="H544" s="4"/>
    </row>
    <row r="545" ht="15.75" hidden="1" customHeight="1">
      <c r="G545" s="4"/>
      <c r="H545" s="4"/>
    </row>
    <row r="546" ht="15.75" hidden="1" customHeight="1">
      <c r="G546" s="4"/>
      <c r="H546" s="4"/>
    </row>
    <row r="547" ht="15.75" hidden="1" customHeight="1">
      <c r="G547" s="4"/>
      <c r="H547" s="4"/>
    </row>
    <row r="548" ht="15.75" hidden="1" customHeight="1">
      <c r="G548" s="4"/>
      <c r="H548" s="4"/>
    </row>
    <row r="549" ht="15.75" hidden="1" customHeight="1">
      <c r="G549" s="4"/>
      <c r="H549" s="4"/>
    </row>
    <row r="550" ht="15.75" hidden="1" customHeight="1">
      <c r="G550" s="4"/>
      <c r="H550" s="4"/>
    </row>
    <row r="551" ht="15.75" hidden="1" customHeight="1">
      <c r="G551" s="4"/>
      <c r="H551" s="4"/>
    </row>
    <row r="552" ht="15.75" hidden="1" customHeight="1">
      <c r="G552" s="4"/>
      <c r="H552" s="4"/>
    </row>
    <row r="553" ht="15.75" hidden="1" customHeight="1">
      <c r="G553" s="4"/>
      <c r="H553" s="4"/>
    </row>
    <row r="554" ht="15.75" hidden="1" customHeight="1">
      <c r="G554" s="4"/>
      <c r="H554" s="4"/>
    </row>
    <row r="555" ht="15.75" hidden="1" customHeight="1">
      <c r="G555" s="4"/>
      <c r="H555" s="4"/>
    </row>
    <row r="556" ht="15.75" hidden="1" customHeight="1">
      <c r="G556" s="4"/>
      <c r="H556" s="4"/>
    </row>
    <row r="557" ht="15.75" hidden="1" customHeight="1">
      <c r="G557" s="4"/>
      <c r="H557" s="4"/>
    </row>
    <row r="558" ht="15.75" hidden="1" customHeight="1">
      <c r="G558" s="4"/>
      <c r="H558" s="4"/>
    </row>
    <row r="559" ht="15.75" hidden="1" customHeight="1">
      <c r="G559" s="4"/>
      <c r="H559" s="4"/>
    </row>
    <row r="560" ht="15.75" hidden="1" customHeight="1">
      <c r="G560" s="4"/>
      <c r="H560" s="4"/>
    </row>
    <row r="561" ht="15.75" hidden="1" customHeight="1">
      <c r="G561" s="4"/>
      <c r="H561" s="4"/>
    </row>
    <row r="562" ht="15.75" hidden="1" customHeight="1">
      <c r="G562" s="4"/>
      <c r="H562" s="4"/>
    </row>
    <row r="563" ht="15.75" hidden="1" customHeight="1">
      <c r="G563" s="4"/>
      <c r="H563" s="4"/>
    </row>
    <row r="564" ht="15.75" hidden="1" customHeight="1">
      <c r="G564" s="4"/>
      <c r="H564" s="4"/>
    </row>
    <row r="565" ht="15.75" hidden="1" customHeight="1">
      <c r="G565" s="4"/>
      <c r="H565" s="4"/>
    </row>
    <row r="566" ht="15.75" hidden="1" customHeight="1">
      <c r="G566" s="4"/>
      <c r="H566" s="4"/>
    </row>
    <row r="567" ht="15.75" hidden="1" customHeight="1">
      <c r="G567" s="4"/>
      <c r="H567" s="4"/>
    </row>
    <row r="568" ht="15.75" hidden="1" customHeight="1">
      <c r="G568" s="4"/>
      <c r="H568" s="4"/>
    </row>
    <row r="569" ht="15.75" hidden="1" customHeight="1">
      <c r="G569" s="4"/>
      <c r="H569" s="4"/>
    </row>
    <row r="570" ht="15.75" hidden="1" customHeight="1">
      <c r="G570" s="4"/>
      <c r="H570" s="4"/>
    </row>
    <row r="571" ht="15.75" hidden="1" customHeight="1">
      <c r="G571" s="4"/>
      <c r="H571" s="4"/>
    </row>
    <row r="572" ht="15.75" hidden="1" customHeight="1">
      <c r="G572" s="4"/>
      <c r="H572" s="4"/>
    </row>
    <row r="573" ht="15.75" hidden="1" customHeight="1">
      <c r="G573" s="4"/>
      <c r="H573" s="4"/>
    </row>
    <row r="574" ht="15.75" hidden="1" customHeight="1">
      <c r="G574" s="4"/>
      <c r="H574" s="4"/>
    </row>
    <row r="575" ht="15.75" hidden="1" customHeight="1">
      <c r="G575" s="4"/>
      <c r="H575" s="4"/>
    </row>
    <row r="576" ht="15.75" hidden="1" customHeight="1">
      <c r="G576" s="4"/>
      <c r="H576" s="4"/>
    </row>
    <row r="577" ht="15.75" hidden="1" customHeight="1">
      <c r="G577" s="4"/>
      <c r="H577" s="4"/>
    </row>
    <row r="578" ht="15.75" hidden="1" customHeight="1">
      <c r="G578" s="4"/>
      <c r="H578" s="4"/>
    </row>
    <row r="579" ht="15.75" hidden="1" customHeight="1">
      <c r="G579" s="4"/>
      <c r="H579" s="4"/>
    </row>
    <row r="580" ht="15.75" hidden="1" customHeight="1">
      <c r="G580" s="4"/>
      <c r="H580" s="4"/>
    </row>
    <row r="581" ht="15.75" hidden="1" customHeight="1">
      <c r="G581" s="4"/>
      <c r="H581" s="4"/>
    </row>
    <row r="582" ht="15.75" hidden="1" customHeight="1">
      <c r="G582" s="4"/>
      <c r="H582" s="4"/>
    </row>
    <row r="583" ht="15.75" hidden="1" customHeight="1">
      <c r="G583" s="4"/>
      <c r="H583" s="4"/>
    </row>
    <row r="584" ht="15.75" hidden="1" customHeight="1">
      <c r="G584" s="4"/>
      <c r="H584" s="4"/>
    </row>
    <row r="585" ht="15.75" hidden="1" customHeight="1">
      <c r="G585" s="4"/>
      <c r="H585" s="4"/>
    </row>
    <row r="586" ht="15.75" hidden="1" customHeight="1">
      <c r="G586" s="4"/>
      <c r="H586" s="4"/>
    </row>
    <row r="587" ht="15.75" hidden="1" customHeight="1">
      <c r="G587" s="4"/>
      <c r="H587" s="4"/>
    </row>
    <row r="588" ht="15.75" hidden="1" customHeight="1">
      <c r="G588" s="4"/>
      <c r="H588" s="4"/>
    </row>
    <row r="589" ht="15.75" hidden="1" customHeight="1">
      <c r="G589" s="4"/>
      <c r="H589" s="4"/>
    </row>
    <row r="590" ht="15.75" hidden="1" customHeight="1">
      <c r="G590" s="4"/>
      <c r="H590" s="4"/>
    </row>
    <row r="591" ht="15.75" hidden="1" customHeight="1">
      <c r="G591" s="4"/>
      <c r="H591" s="4"/>
    </row>
    <row r="592" ht="15.75" hidden="1" customHeight="1">
      <c r="G592" s="4"/>
      <c r="H592" s="4"/>
    </row>
    <row r="593" ht="15.75" hidden="1" customHeight="1">
      <c r="G593" s="4"/>
      <c r="H593" s="4"/>
    </row>
    <row r="594" ht="15.75" hidden="1" customHeight="1">
      <c r="G594" s="4"/>
      <c r="H594" s="4"/>
    </row>
    <row r="595" ht="15.75" hidden="1" customHeight="1">
      <c r="G595" s="4"/>
      <c r="H595" s="4"/>
    </row>
    <row r="596" ht="15.75" hidden="1" customHeight="1">
      <c r="G596" s="4"/>
      <c r="H596" s="4"/>
    </row>
    <row r="597" ht="15.75" hidden="1" customHeight="1">
      <c r="G597" s="4"/>
      <c r="H597" s="4"/>
    </row>
    <row r="598" ht="15.75" hidden="1" customHeight="1">
      <c r="G598" s="4"/>
      <c r="H598" s="4"/>
    </row>
    <row r="599" ht="15.75" hidden="1" customHeight="1">
      <c r="G599" s="4"/>
      <c r="H599" s="4"/>
    </row>
    <row r="600" ht="15.75" hidden="1" customHeight="1">
      <c r="G600" s="4"/>
      <c r="H600" s="4"/>
    </row>
    <row r="601" ht="15.75" hidden="1" customHeight="1">
      <c r="G601" s="4"/>
      <c r="H601" s="4"/>
    </row>
    <row r="602" ht="15.75" hidden="1" customHeight="1">
      <c r="G602" s="4"/>
      <c r="H602" s="4"/>
    </row>
    <row r="603" ht="15.75" hidden="1" customHeight="1">
      <c r="G603" s="4"/>
      <c r="H603" s="4"/>
    </row>
    <row r="604" ht="15.75" hidden="1" customHeight="1">
      <c r="G604" s="4"/>
      <c r="H604" s="4"/>
    </row>
    <row r="605" ht="15.75" hidden="1" customHeight="1">
      <c r="G605" s="4"/>
      <c r="H605" s="4"/>
    </row>
    <row r="606" ht="15.75" hidden="1" customHeight="1">
      <c r="G606" s="4"/>
      <c r="H606" s="4"/>
    </row>
    <row r="607" ht="15.75" hidden="1" customHeight="1">
      <c r="G607" s="4"/>
      <c r="H607" s="4"/>
    </row>
    <row r="608" ht="15.75" hidden="1" customHeight="1">
      <c r="G608" s="4"/>
      <c r="H608" s="4"/>
    </row>
    <row r="609" ht="15.75" hidden="1" customHeight="1">
      <c r="G609" s="4"/>
      <c r="H609" s="4"/>
    </row>
    <row r="610" ht="15.75" hidden="1" customHeight="1">
      <c r="G610" s="4"/>
      <c r="H610" s="4"/>
    </row>
    <row r="611" ht="15.75" hidden="1" customHeight="1">
      <c r="G611" s="4"/>
      <c r="H611" s="4"/>
    </row>
    <row r="612" ht="15.75" hidden="1" customHeight="1">
      <c r="G612" s="4"/>
      <c r="H612" s="4"/>
    </row>
    <row r="613" ht="15.75" hidden="1" customHeight="1">
      <c r="G613" s="4"/>
      <c r="H613" s="4"/>
    </row>
    <row r="614" ht="15.75" hidden="1" customHeight="1">
      <c r="G614" s="4"/>
      <c r="H614" s="4"/>
    </row>
    <row r="615" ht="15.75" hidden="1" customHeight="1">
      <c r="G615" s="4"/>
      <c r="H615" s="4"/>
    </row>
    <row r="616" ht="15.75" hidden="1" customHeight="1">
      <c r="G616" s="4"/>
      <c r="H616" s="4"/>
    </row>
    <row r="617" ht="15.75" hidden="1" customHeight="1">
      <c r="G617" s="4"/>
      <c r="H617" s="4"/>
    </row>
    <row r="618" ht="15.75" hidden="1" customHeight="1">
      <c r="G618" s="4"/>
      <c r="H618" s="4"/>
    </row>
    <row r="619" ht="15.75" hidden="1" customHeight="1">
      <c r="G619" s="4"/>
      <c r="H619" s="4"/>
    </row>
    <row r="620" ht="15.75" hidden="1" customHeight="1">
      <c r="G620" s="4"/>
      <c r="H620" s="4"/>
    </row>
    <row r="621" ht="15.75" hidden="1" customHeight="1">
      <c r="G621" s="4"/>
      <c r="H621" s="4"/>
    </row>
    <row r="622" ht="15.75" hidden="1" customHeight="1">
      <c r="G622" s="4"/>
      <c r="H622" s="4"/>
    </row>
    <row r="623" ht="15.75" hidden="1" customHeight="1">
      <c r="G623" s="4"/>
      <c r="H623" s="4"/>
    </row>
    <row r="624" ht="15.75" hidden="1" customHeight="1">
      <c r="G624" s="4"/>
      <c r="H624" s="4"/>
    </row>
    <row r="625" ht="15.75" hidden="1" customHeight="1">
      <c r="G625" s="4"/>
      <c r="H625" s="4"/>
    </row>
    <row r="626" ht="15.75" hidden="1" customHeight="1">
      <c r="G626" s="4"/>
      <c r="H626" s="4"/>
    </row>
    <row r="627" ht="15.75" hidden="1" customHeight="1">
      <c r="G627" s="4"/>
      <c r="H627" s="4"/>
    </row>
    <row r="628" ht="15.75" hidden="1" customHeight="1">
      <c r="G628" s="4"/>
      <c r="H628" s="4"/>
    </row>
    <row r="629" ht="15.75" hidden="1" customHeight="1">
      <c r="G629" s="4"/>
      <c r="H629" s="4"/>
    </row>
    <row r="630" ht="15.75" hidden="1" customHeight="1">
      <c r="G630" s="4"/>
      <c r="H630" s="4"/>
    </row>
    <row r="631" ht="15.75" hidden="1" customHeight="1">
      <c r="G631" s="4"/>
      <c r="H631" s="4"/>
    </row>
    <row r="632" ht="15.75" hidden="1" customHeight="1">
      <c r="G632" s="4"/>
      <c r="H632" s="4"/>
    </row>
    <row r="633" ht="15.75" hidden="1" customHeight="1">
      <c r="G633" s="4"/>
      <c r="H633" s="4"/>
    </row>
    <row r="634" ht="15.75" hidden="1" customHeight="1">
      <c r="G634" s="4"/>
      <c r="H634" s="4"/>
    </row>
    <row r="635" ht="15.75" hidden="1" customHeight="1">
      <c r="G635" s="4"/>
      <c r="H635" s="4"/>
    </row>
    <row r="636" ht="15.75" hidden="1" customHeight="1">
      <c r="G636" s="4"/>
      <c r="H636" s="4"/>
    </row>
    <row r="637" ht="15.75" hidden="1" customHeight="1">
      <c r="G637" s="4"/>
      <c r="H637" s="4"/>
    </row>
    <row r="638" ht="15.75" hidden="1" customHeight="1">
      <c r="G638" s="4"/>
      <c r="H638" s="4"/>
    </row>
    <row r="639" ht="15.75" hidden="1" customHeight="1">
      <c r="G639" s="4"/>
      <c r="H639" s="4"/>
    </row>
    <row r="640" ht="15.75" hidden="1" customHeight="1">
      <c r="G640" s="4"/>
      <c r="H640" s="4"/>
    </row>
    <row r="641" ht="15.75" hidden="1" customHeight="1">
      <c r="G641" s="4"/>
      <c r="H641" s="4"/>
    </row>
    <row r="642" ht="15.75" hidden="1" customHeight="1">
      <c r="G642" s="4"/>
      <c r="H642" s="4"/>
    </row>
    <row r="643" ht="15.75" hidden="1" customHeight="1">
      <c r="G643" s="4"/>
      <c r="H643" s="4"/>
    </row>
    <row r="644" ht="15.75" hidden="1" customHeight="1">
      <c r="G644" s="4"/>
      <c r="H644" s="4"/>
    </row>
    <row r="645" ht="15.75" hidden="1" customHeight="1">
      <c r="G645" s="4"/>
      <c r="H645" s="4"/>
    </row>
    <row r="646" ht="15.75" hidden="1" customHeight="1">
      <c r="G646" s="4"/>
      <c r="H646" s="4"/>
    </row>
    <row r="647" ht="15.75" hidden="1" customHeight="1">
      <c r="G647" s="4"/>
      <c r="H647" s="4"/>
    </row>
    <row r="648" ht="15.75" hidden="1" customHeight="1">
      <c r="G648" s="4"/>
      <c r="H648" s="4"/>
    </row>
    <row r="649" ht="15.75" hidden="1" customHeight="1">
      <c r="G649" s="4"/>
      <c r="H649" s="4"/>
    </row>
    <row r="650" ht="15.75" hidden="1" customHeight="1">
      <c r="G650" s="4"/>
      <c r="H650" s="4"/>
    </row>
    <row r="651" ht="15.75" hidden="1" customHeight="1">
      <c r="G651" s="4"/>
      <c r="H651" s="4"/>
    </row>
    <row r="652" ht="15.75" hidden="1" customHeight="1">
      <c r="G652" s="4"/>
      <c r="H652" s="4"/>
    </row>
    <row r="653" ht="15.75" hidden="1" customHeight="1">
      <c r="G653" s="4"/>
      <c r="H653" s="4"/>
    </row>
    <row r="654" ht="15.75" hidden="1" customHeight="1">
      <c r="G654" s="4"/>
      <c r="H654" s="4"/>
    </row>
    <row r="655" ht="15.75" hidden="1" customHeight="1">
      <c r="G655" s="4"/>
      <c r="H655" s="4"/>
    </row>
    <row r="656" ht="15.75" hidden="1" customHeight="1">
      <c r="G656" s="4"/>
      <c r="H656" s="4"/>
    </row>
    <row r="657" ht="15.75" hidden="1" customHeight="1">
      <c r="G657" s="4"/>
      <c r="H657" s="4"/>
    </row>
    <row r="658" ht="15.75" hidden="1" customHeight="1">
      <c r="G658" s="4"/>
      <c r="H658" s="4"/>
    </row>
    <row r="659" ht="15.75" hidden="1" customHeight="1">
      <c r="G659" s="4"/>
      <c r="H659" s="4"/>
    </row>
    <row r="660" ht="15.75" hidden="1" customHeight="1">
      <c r="G660" s="4"/>
      <c r="H660" s="4"/>
    </row>
    <row r="661" ht="15.75" hidden="1" customHeight="1">
      <c r="G661" s="4"/>
      <c r="H661" s="4"/>
    </row>
    <row r="662" ht="15.75" hidden="1" customHeight="1">
      <c r="G662" s="4"/>
      <c r="H662" s="4"/>
    </row>
    <row r="663" ht="15.75" hidden="1" customHeight="1">
      <c r="G663" s="4"/>
      <c r="H663" s="4"/>
    </row>
    <row r="664" ht="15.75" hidden="1" customHeight="1">
      <c r="G664" s="4"/>
      <c r="H664" s="4"/>
    </row>
    <row r="665" ht="15.75" hidden="1" customHeight="1">
      <c r="G665" s="4"/>
      <c r="H665" s="4"/>
    </row>
    <row r="666" ht="15.75" hidden="1" customHeight="1">
      <c r="G666" s="4"/>
      <c r="H666" s="4"/>
    </row>
    <row r="667" ht="15.75" hidden="1" customHeight="1">
      <c r="G667" s="4"/>
      <c r="H667" s="4"/>
    </row>
    <row r="668" ht="15.75" hidden="1" customHeight="1">
      <c r="G668" s="4"/>
      <c r="H668" s="4"/>
    </row>
    <row r="669" ht="15.75" hidden="1" customHeight="1">
      <c r="G669" s="4"/>
      <c r="H669" s="4"/>
    </row>
    <row r="670" ht="15.75" hidden="1" customHeight="1">
      <c r="G670" s="4"/>
      <c r="H670" s="4"/>
    </row>
    <row r="671" ht="15.75" hidden="1" customHeight="1">
      <c r="G671" s="4"/>
      <c r="H671" s="4"/>
    </row>
    <row r="672" ht="15.75" hidden="1" customHeight="1">
      <c r="G672" s="4"/>
      <c r="H672" s="4"/>
    </row>
    <row r="673" ht="15.75" hidden="1" customHeight="1">
      <c r="G673" s="4"/>
      <c r="H673" s="4"/>
    </row>
    <row r="674" ht="15.75" hidden="1" customHeight="1">
      <c r="G674" s="4"/>
      <c r="H674" s="4"/>
    </row>
    <row r="675" ht="15.75" hidden="1" customHeight="1">
      <c r="G675" s="4"/>
      <c r="H675" s="4"/>
    </row>
    <row r="676" ht="15.75" hidden="1" customHeight="1">
      <c r="G676" s="4"/>
      <c r="H676" s="4"/>
    </row>
    <row r="677" ht="15.75" hidden="1" customHeight="1">
      <c r="G677" s="4"/>
      <c r="H677" s="4"/>
    </row>
    <row r="678" ht="15.75" hidden="1" customHeight="1">
      <c r="G678" s="4"/>
      <c r="H678" s="4"/>
    </row>
    <row r="679" ht="15.75" hidden="1" customHeight="1">
      <c r="G679" s="4"/>
      <c r="H679" s="4"/>
    </row>
    <row r="680" ht="15.75" hidden="1" customHeight="1">
      <c r="G680" s="4"/>
      <c r="H680" s="4"/>
    </row>
    <row r="681" ht="15.75" hidden="1" customHeight="1">
      <c r="G681" s="4"/>
      <c r="H681" s="4"/>
    </row>
    <row r="682" ht="15.75" hidden="1" customHeight="1">
      <c r="G682" s="4"/>
      <c r="H682" s="4"/>
    </row>
    <row r="683" ht="15.75" hidden="1" customHeight="1">
      <c r="G683" s="4"/>
      <c r="H683" s="4"/>
    </row>
    <row r="684" ht="15.75" hidden="1" customHeight="1">
      <c r="G684" s="4"/>
      <c r="H684" s="4"/>
    </row>
    <row r="685" ht="15.75" hidden="1" customHeight="1">
      <c r="G685" s="4"/>
      <c r="H685" s="4"/>
    </row>
    <row r="686" ht="15.75" hidden="1" customHeight="1">
      <c r="G686" s="4"/>
      <c r="H686" s="4"/>
    </row>
    <row r="687" ht="15.75" hidden="1" customHeight="1">
      <c r="G687" s="4"/>
      <c r="H687" s="4"/>
    </row>
    <row r="688" ht="15.75" hidden="1" customHeight="1">
      <c r="G688" s="4"/>
      <c r="H688" s="4"/>
    </row>
    <row r="689" ht="15.75" hidden="1" customHeight="1">
      <c r="G689" s="4"/>
      <c r="H689" s="4"/>
    </row>
    <row r="690" ht="15.75" hidden="1" customHeight="1">
      <c r="G690" s="4"/>
      <c r="H690" s="4"/>
    </row>
    <row r="691" ht="15.75" hidden="1" customHeight="1">
      <c r="G691" s="4"/>
      <c r="H691" s="4"/>
    </row>
    <row r="692" ht="15.75" hidden="1" customHeight="1">
      <c r="G692" s="4"/>
      <c r="H692" s="4"/>
    </row>
    <row r="693" ht="15.75" hidden="1" customHeight="1">
      <c r="G693" s="4"/>
      <c r="H693" s="4"/>
    </row>
    <row r="694" ht="15.75" hidden="1" customHeight="1">
      <c r="G694" s="4"/>
      <c r="H694" s="4"/>
    </row>
    <row r="695" ht="15.75" hidden="1" customHeight="1">
      <c r="G695" s="4"/>
      <c r="H695" s="4"/>
    </row>
    <row r="696" ht="15.75" hidden="1" customHeight="1">
      <c r="G696" s="4"/>
      <c r="H696" s="4"/>
    </row>
    <row r="697" ht="15.75" hidden="1" customHeight="1">
      <c r="G697" s="4"/>
      <c r="H697" s="4"/>
    </row>
    <row r="698" ht="15.75" hidden="1" customHeight="1">
      <c r="G698" s="4"/>
      <c r="H698" s="4"/>
    </row>
    <row r="699" ht="15.75" hidden="1" customHeight="1">
      <c r="G699" s="4"/>
      <c r="H699" s="4"/>
    </row>
    <row r="700" ht="15.75" hidden="1" customHeight="1">
      <c r="G700" s="4"/>
      <c r="H700" s="4"/>
    </row>
    <row r="701" ht="15.75" hidden="1" customHeight="1">
      <c r="G701" s="4"/>
      <c r="H701" s="4"/>
    </row>
    <row r="702" ht="15.75" hidden="1" customHeight="1">
      <c r="G702" s="4"/>
      <c r="H702" s="4"/>
    </row>
    <row r="703" ht="15.75" hidden="1" customHeight="1">
      <c r="G703" s="4"/>
      <c r="H703" s="4"/>
    </row>
    <row r="704" ht="15.75" hidden="1" customHeight="1">
      <c r="G704" s="4"/>
      <c r="H704" s="4"/>
    </row>
    <row r="705" ht="15.75" hidden="1" customHeight="1">
      <c r="G705" s="4"/>
      <c r="H705" s="4"/>
    </row>
    <row r="706" ht="15.75" hidden="1" customHeight="1">
      <c r="G706" s="4"/>
      <c r="H706" s="4"/>
    </row>
    <row r="707" ht="15.75" hidden="1" customHeight="1">
      <c r="G707" s="4"/>
      <c r="H707" s="4"/>
    </row>
    <row r="708" ht="15.75" hidden="1" customHeight="1">
      <c r="G708" s="4"/>
      <c r="H708" s="4"/>
    </row>
    <row r="709" ht="15.75" hidden="1" customHeight="1">
      <c r="G709" s="4"/>
      <c r="H709" s="4"/>
    </row>
    <row r="710" ht="15.75" hidden="1" customHeight="1">
      <c r="G710" s="4"/>
      <c r="H710" s="4"/>
    </row>
    <row r="711" ht="15.75" hidden="1" customHeight="1">
      <c r="G711" s="4"/>
      <c r="H711" s="4"/>
    </row>
    <row r="712" ht="15.75" hidden="1" customHeight="1">
      <c r="G712" s="4"/>
      <c r="H712" s="4"/>
    </row>
    <row r="713" ht="15.75" hidden="1" customHeight="1">
      <c r="G713" s="4"/>
      <c r="H713" s="4"/>
    </row>
    <row r="714" ht="15.75" hidden="1" customHeight="1">
      <c r="G714" s="4"/>
      <c r="H714" s="4"/>
    </row>
    <row r="715" ht="15.75" hidden="1" customHeight="1">
      <c r="G715" s="4"/>
      <c r="H715" s="4"/>
    </row>
    <row r="716" ht="15.75" hidden="1" customHeight="1">
      <c r="G716" s="4"/>
      <c r="H716" s="4"/>
    </row>
    <row r="717" ht="15.75" hidden="1" customHeight="1">
      <c r="G717" s="4"/>
      <c r="H717" s="4"/>
    </row>
    <row r="718" ht="15.75" hidden="1" customHeight="1">
      <c r="G718" s="4"/>
      <c r="H718" s="4"/>
    </row>
    <row r="719" ht="15.75" hidden="1" customHeight="1">
      <c r="G719" s="4"/>
      <c r="H719" s="4"/>
    </row>
    <row r="720" ht="15.75" hidden="1" customHeight="1">
      <c r="G720" s="4"/>
      <c r="H720" s="4"/>
    </row>
    <row r="721" ht="15.75" hidden="1" customHeight="1">
      <c r="G721" s="4"/>
      <c r="H721" s="4"/>
    </row>
    <row r="722" ht="15.75" hidden="1" customHeight="1">
      <c r="G722" s="4"/>
      <c r="H722" s="4"/>
    </row>
    <row r="723" ht="15.75" hidden="1" customHeight="1">
      <c r="G723" s="4"/>
      <c r="H723" s="4"/>
    </row>
    <row r="724" ht="15.75" hidden="1" customHeight="1">
      <c r="G724" s="4"/>
      <c r="H724" s="4"/>
    </row>
    <row r="725" ht="15.75" hidden="1" customHeight="1">
      <c r="G725" s="4"/>
      <c r="H725" s="4"/>
    </row>
    <row r="726" ht="15.75" hidden="1" customHeight="1">
      <c r="G726" s="4"/>
      <c r="H726" s="4"/>
    </row>
    <row r="727" ht="15.75" hidden="1" customHeight="1">
      <c r="G727" s="4"/>
      <c r="H727" s="4"/>
    </row>
    <row r="728" ht="15.75" hidden="1" customHeight="1">
      <c r="G728" s="4"/>
      <c r="H728" s="4"/>
    </row>
    <row r="729" ht="15.75" hidden="1" customHeight="1">
      <c r="G729" s="4"/>
      <c r="H729" s="4"/>
    </row>
    <row r="730" ht="15.75" hidden="1" customHeight="1">
      <c r="G730" s="4"/>
      <c r="H730" s="4"/>
    </row>
    <row r="731" ht="15.75" hidden="1" customHeight="1">
      <c r="G731" s="4"/>
      <c r="H731" s="4"/>
    </row>
    <row r="732" ht="15.75" hidden="1" customHeight="1">
      <c r="G732" s="4"/>
      <c r="H732" s="4"/>
    </row>
    <row r="733" ht="15.75" hidden="1" customHeight="1">
      <c r="G733" s="4"/>
      <c r="H733" s="4"/>
    </row>
    <row r="734" ht="15.75" hidden="1" customHeight="1">
      <c r="G734" s="4"/>
      <c r="H734" s="4"/>
    </row>
    <row r="735" ht="15.75" hidden="1" customHeight="1">
      <c r="G735" s="4"/>
      <c r="H735" s="4"/>
    </row>
    <row r="736" ht="15.75" hidden="1" customHeight="1">
      <c r="G736" s="4"/>
      <c r="H736" s="4"/>
    </row>
    <row r="737" ht="15.75" hidden="1" customHeight="1">
      <c r="G737" s="4"/>
      <c r="H737" s="4"/>
    </row>
    <row r="738" ht="15.75" hidden="1" customHeight="1">
      <c r="G738" s="4"/>
      <c r="H738" s="4"/>
    </row>
    <row r="739" ht="15.75" hidden="1" customHeight="1">
      <c r="G739" s="4"/>
      <c r="H739" s="4"/>
    </row>
    <row r="740" ht="15.75" hidden="1" customHeight="1">
      <c r="G740" s="4"/>
      <c r="H740" s="4"/>
    </row>
    <row r="741" ht="15.75" hidden="1" customHeight="1">
      <c r="G741" s="4"/>
      <c r="H741" s="4"/>
    </row>
    <row r="742" ht="15.75" hidden="1" customHeight="1">
      <c r="G742" s="4"/>
      <c r="H742" s="4"/>
    </row>
    <row r="743" ht="15.75" hidden="1" customHeight="1">
      <c r="G743" s="4"/>
      <c r="H743" s="4"/>
    </row>
    <row r="744" ht="15.75" hidden="1" customHeight="1">
      <c r="G744" s="4"/>
      <c r="H744" s="4"/>
    </row>
    <row r="745" ht="15.75" hidden="1" customHeight="1">
      <c r="G745" s="4"/>
      <c r="H745" s="4"/>
    </row>
    <row r="746" ht="15.75" hidden="1" customHeight="1">
      <c r="G746" s="4"/>
      <c r="H746" s="4"/>
    </row>
    <row r="747" ht="15.75" hidden="1" customHeight="1">
      <c r="G747" s="4"/>
      <c r="H747" s="4"/>
    </row>
    <row r="748" ht="15.75" hidden="1" customHeight="1">
      <c r="G748" s="4"/>
      <c r="H748" s="4"/>
    </row>
    <row r="749" ht="15.75" hidden="1" customHeight="1">
      <c r="G749" s="4"/>
      <c r="H749" s="4"/>
    </row>
    <row r="750" ht="15.75" hidden="1" customHeight="1">
      <c r="G750" s="4"/>
      <c r="H750" s="4"/>
    </row>
    <row r="751" ht="15.75" hidden="1" customHeight="1">
      <c r="G751" s="4"/>
      <c r="H751" s="4"/>
    </row>
    <row r="752" ht="15.75" hidden="1" customHeight="1">
      <c r="G752" s="4"/>
      <c r="H752" s="4"/>
    </row>
    <row r="753" ht="15.75" hidden="1" customHeight="1">
      <c r="G753" s="4"/>
      <c r="H753" s="4"/>
    </row>
    <row r="754" ht="15.75" hidden="1" customHeight="1">
      <c r="G754" s="4"/>
      <c r="H754" s="4"/>
    </row>
    <row r="755" ht="15.75" hidden="1" customHeight="1">
      <c r="G755" s="4"/>
      <c r="H755" s="4"/>
    </row>
    <row r="756" ht="15.75" hidden="1" customHeight="1">
      <c r="G756" s="4"/>
      <c r="H756" s="4"/>
    </row>
    <row r="757" ht="15.75" hidden="1" customHeight="1">
      <c r="G757" s="4"/>
      <c r="H757" s="4"/>
    </row>
    <row r="758" ht="15.75" hidden="1" customHeight="1">
      <c r="G758" s="4"/>
      <c r="H758" s="4"/>
    </row>
    <row r="759" ht="15.75" hidden="1" customHeight="1">
      <c r="G759" s="4"/>
      <c r="H759" s="4"/>
    </row>
    <row r="760" ht="15.75" hidden="1" customHeight="1">
      <c r="G760" s="4"/>
      <c r="H760" s="4"/>
    </row>
    <row r="761" ht="15.75" hidden="1" customHeight="1">
      <c r="G761" s="4"/>
      <c r="H761" s="4"/>
    </row>
    <row r="762" ht="15.75" hidden="1" customHeight="1">
      <c r="G762" s="4"/>
      <c r="H762" s="4"/>
    </row>
    <row r="763" ht="15.75" hidden="1" customHeight="1">
      <c r="G763" s="4"/>
      <c r="H763" s="4"/>
    </row>
    <row r="764" ht="15.75" hidden="1" customHeight="1">
      <c r="G764" s="4"/>
      <c r="H764" s="4"/>
    </row>
    <row r="765" ht="15.75" hidden="1" customHeight="1">
      <c r="G765" s="4"/>
      <c r="H765" s="4"/>
    </row>
    <row r="766" ht="15.75" hidden="1" customHeight="1">
      <c r="G766" s="4"/>
      <c r="H766" s="4"/>
    </row>
    <row r="767" ht="15.75" hidden="1" customHeight="1">
      <c r="G767" s="4"/>
      <c r="H767" s="4"/>
    </row>
    <row r="768" ht="15.75" hidden="1" customHeight="1">
      <c r="G768" s="4"/>
      <c r="H768" s="4"/>
    </row>
    <row r="769" ht="15.75" hidden="1" customHeight="1">
      <c r="G769" s="4"/>
      <c r="H769" s="4"/>
    </row>
    <row r="770" ht="15.75" hidden="1" customHeight="1">
      <c r="G770" s="4"/>
      <c r="H770" s="4"/>
    </row>
    <row r="771" ht="15.75" hidden="1" customHeight="1">
      <c r="G771" s="4"/>
      <c r="H771" s="4"/>
    </row>
    <row r="772" ht="15.75" hidden="1" customHeight="1">
      <c r="G772" s="4"/>
      <c r="H772" s="4"/>
    </row>
    <row r="773" ht="15.75" hidden="1" customHeight="1">
      <c r="G773" s="4"/>
      <c r="H773" s="4"/>
    </row>
    <row r="774" ht="15.75" hidden="1" customHeight="1">
      <c r="G774" s="4"/>
      <c r="H774" s="4"/>
    </row>
    <row r="775" ht="15.75" hidden="1" customHeight="1">
      <c r="G775" s="4"/>
      <c r="H775" s="4"/>
    </row>
    <row r="776" ht="15.75" hidden="1" customHeight="1">
      <c r="G776" s="4"/>
      <c r="H776" s="4"/>
    </row>
    <row r="777" ht="15.75" hidden="1" customHeight="1">
      <c r="G777" s="4"/>
      <c r="H777" s="4"/>
    </row>
    <row r="778" ht="15.75" hidden="1" customHeight="1">
      <c r="G778" s="4"/>
      <c r="H778" s="4"/>
    </row>
    <row r="779" ht="15.75" hidden="1" customHeight="1">
      <c r="G779" s="4"/>
      <c r="H779" s="4"/>
    </row>
    <row r="780" ht="15.75" hidden="1" customHeight="1">
      <c r="G780" s="4"/>
      <c r="H780" s="4"/>
    </row>
    <row r="781" ht="15.75" hidden="1" customHeight="1">
      <c r="G781" s="4"/>
      <c r="H781" s="4"/>
    </row>
    <row r="782" ht="15.75" hidden="1" customHeight="1">
      <c r="G782" s="4"/>
      <c r="H782" s="4"/>
    </row>
    <row r="783" ht="15.75" hidden="1" customHeight="1">
      <c r="G783" s="4"/>
      <c r="H783" s="4"/>
    </row>
    <row r="784" ht="15.75" hidden="1" customHeight="1">
      <c r="G784" s="4"/>
      <c r="H784" s="4"/>
    </row>
    <row r="785" ht="15.75" hidden="1" customHeight="1">
      <c r="G785" s="4"/>
      <c r="H785" s="4"/>
    </row>
    <row r="786" ht="15.75" hidden="1" customHeight="1">
      <c r="G786" s="4"/>
      <c r="H786" s="4"/>
    </row>
    <row r="787" ht="15.75" hidden="1" customHeight="1">
      <c r="G787" s="4"/>
      <c r="H787" s="4"/>
    </row>
    <row r="788" ht="15.75" hidden="1" customHeight="1">
      <c r="G788" s="4"/>
      <c r="H788" s="4"/>
    </row>
    <row r="789" ht="15.75" hidden="1" customHeight="1">
      <c r="G789" s="4"/>
      <c r="H789" s="4"/>
    </row>
    <row r="790" ht="15.75" hidden="1" customHeight="1">
      <c r="G790" s="4"/>
      <c r="H790" s="4"/>
    </row>
    <row r="791" ht="15.75" hidden="1" customHeight="1">
      <c r="G791" s="4"/>
      <c r="H791" s="4"/>
    </row>
    <row r="792" ht="15.75" hidden="1" customHeight="1">
      <c r="G792" s="4"/>
      <c r="H792" s="4"/>
    </row>
    <row r="793" ht="15.75" hidden="1" customHeight="1">
      <c r="G793" s="4"/>
      <c r="H793" s="4"/>
    </row>
    <row r="794" ht="15.75" hidden="1" customHeight="1">
      <c r="G794" s="4"/>
      <c r="H794" s="4"/>
    </row>
    <row r="795" ht="15.75" hidden="1" customHeight="1">
      <c r="G795" s="4"/>
      <c r="H795" s="4"/>
    </row>
    <row r="796" ht="15.75" hidden="1" customHeight="1">
      <c r="G796" s="4"/>
      <c r="H796" s="4"/>
    </row>
    <row r="797" ht="15.75" hidden="1" customHeight="1">
      <c r="G797" s="4"/>
      <c r="H797" s="4"/>
    </row>
    <row r="798" ht="15.75" hidden="1" customHeight="1">
      <c r="G798" s="4"/>
      <c r="H798" s="4"/>
    </row>
    <row r="799" ht="15.75" hidden="1" customHeight="1">
      <c r="G799" s="4"/>
      <c r="H799" s="4"/>
    </row>
    <row r="800" ht="15.75" hidden="1" customHeight="1">
      <c r="G800" s="4"/>
      <c r="H800" s="4"/>
    </row>
    <row r="801" ht="15.75" hidden="1" customHeight="1">
      <c r="G801" s="4"/>
      <c r="H801" s="4"/>
    </row>
    <row r="802" ht="15.75" hidden="1" customHeight="1">
      <c r="G802" s="4"/>
      <c r="H802" s="4"/>
    </row>
    <row r="803" ht="15.75" hidden="1" customHeight="1">
      <c r="G803" s="4"/>
      <c r="H803" s="4"/>
    </row>
    <row r="804" ht="15.75" hidden="1" customHeight="1">
      <c r="G804" s="4"/>
      <c r="H804" s="4"/>
    </row>
    <row r="805" ht="15.75" hidden="1" customHeight="1">
      <c r="G805" s="4"/>
      <c r="H805" s="4"/>
    </row>
    <row r="806" ht="15.75" hidden="1" customHeight="1">
      <c r="G806" s="4"/>
      <c r="H806" s="4"/>
    </row>
    <row r="807" ht="15.75" hidden="1" customHeight="1">
      <c r="G807" s="4"/>
      <c r="H807" s="4"/>
    </row>
    <row r="808" ht="15.75" hidden="1" customHeight="1">
      <c r="G808" s="4"/>
      <c r="H808" s="4"/>
    </row>
    <row r="809" ht="15.75" hidden="1" customHeight="1">
      <c r="G809" s="4"/>
      <c r="H809" s="4"/>
    </row>
    <row r="810" ht="15.75" hidden="1" customHeight="1">
      <c r="G810" s="4"/>
      <c r="H810" s="4"/>
    </row>
    <row r="811" ht="15.75" hidden="1" customHeight="1">
      <c r="G811" s="4"/>
      <c r="H811" s="4"/>
    </row>
    <row r="812" ht="15.75" hidden="1" customHeight="1">
      <c r="G812" s="4"/>
      <c r="H812" s="4"/>
    </row>
    <row r="813" ht="15.75" hidden="1" customHeight="1">
      <c r="G813" s="4"/>
      <c r="H813" s="4"/>
    </row>
    <row r="814" ht="15.75" hidden="1" customHeight="1">
      <c r="G814" s="4"/>
      <c r="H814" s="4"/>
    </row>
    <row r="815" ht="15.75" hidden="1" customHeight="1">
      <c r="G815" s="4"/>
      <c r="H815" s="4"/>
    </row>
    <row r="816" ht="15.75" hidden="1" customHeight="1">
      <c r="G816" s="4"/>
      <c r="H816" s="4"/>
    </row>
    <row r="817" ht="15.75" hidden="1" customHeight="1">
      <c r="G817" s="4"/>
      <c r="H817" s="4"/>
    </row>
    <row r="818" ht="15.75" hidden="1" customHeight="1">
      <c r="G818" s="4"/>
      <c r="H818" s="4"/>
    </row>
    <row r="819" ht="15.75" hidden="1" customHeight="1">
      <c r="G819" s="4"/>
      <c r="H819" s="4"/>
    </row>
    <row r="820" ht="15.75" hidden="1" customHeight="1">
      <c r="G820" s="4"/>
      <c r="H820" s="4"/>
    </row>
    <row r="821" ht="15.75" hidden="1" customHeight="1">
      <c r="G821" s="4"/>
      <c r="H821" s="4"/>
    </row>
    <row r="822" ht="15.75" hidden="1" customHeight="1">
      <c r="G822" s="4"/>
      <c r="H822" s="4"/>
    </row>
    <row r="823" ht="15.75" hidden="1" customHeight="1">
      <c r="G823" s="4"/>
      <c r="H823" s="4"/>
    </row>
    <row r="824" ht="15.75" hidden="1" customHeight="1">
      <c r="G824" s="4"/>
      <c r="H824" s="4"/>
    </row>
    <row r="825" ht="15.75" hidden="1" customHeight="1">
      <c r="G825" s="4"/>
      <c r="H825" s="4"/>
    </row>
    <row r="826" ht="15.75" hidden="1" customHeight="1">
      <c r="G826" s="4"/>
      <c r="H826" s="4"/>
    </row>
    <row r="827" ht="15.75" hidden="1" customHeight="1">
      <c r="G827" s="4"/>
      <c r="H827" s="4"/>
    </row>
    <row r="828" ht="15.75" hidden="1" customHeight="1">
      <c r="G828" s="4"/>
      <c r="H828" s="4"/>
    </row>
    <row r="829" ht="15.75" hidden="1" customHeight="1">
      <c r="G829" s="4"/>
      <c r="H829" s="4"/>
    </row>
    <row r="830" ht="15.75" hidden="1" customHeight="1">
      <c r="G830" s="4"/>
      <c r="H830" s="4"/>
    </row>
    <row r="831" ht="15.75" hidden="1" customHeight="1">
      <c r="G831" s="4"/>
      <c r="H831" s="4"/>
    </row>
    <row r="832" ht="15.75" hidden="1" customHeight="1">
      <c r="G832" s="4"/>
      <c r="H832" s="4"/>
    </row>
    <row r="833" ht="15.75" hidden="1" customHeight="1">
      <c r="G833" s="4"/>
      <c r="H833" s="4"/>
    </row>
    <row r="834" ht="15.75" hidden="1" customHeight="1">
      <c r="G834" s="4"/>
      <c r="H834" s="4"/>
    </row>
    <row r="835" ht="15.75" hidden="1" customHeight="1">
      <c r="G835" s="4"/>
      <c r="H835" s="4"/>
    </row>
    <row r="836" ht="15.75" hidden="1" customHeight="1">
      <c r="G836" s="4"/>
      <c r="H836" s="4"/>
    </row>
    <row r="837" ht="15.75" hidden="1" customHeight="1">
      <c r="G837" s="4"/>
      <c r="H837" s="4"/>
    </row>
    <row r="838" ht="15.75" hidden="1" customHeight="1">
      <c r="G838" s="4"/>
      <c r="H838" s="4"/>
    </row>
    <row r="839" ht="15.75" hidden="1" customHeight="1">
      <c r="G839" s="4"/>
      <c r="H839" s="4"/>
    </row>
    <row r="840" ht="15.75" hidden="1" customHeight="1">
      <c r="G840" s="4"/>
      <c r="H840" s="4"/>
    </row>
    <row r="841" ht="15.75" hidden="1" customHeight="1">
      <c r="G841" s="4"/>
      <c r="H841" s="4"/>
    </row>
    <row r="842" ht="15.75" hidden="1" customHeight="1">
      <c r="G842" s="4"/>
      <c r="H842" s="4"/>
    </row>
    <row r="843" ht="15.75" hidden="1" customHeight="1">
      <c r="G843" s="4"/>
      <c r="H843" s="4"/>
    </row>
    <row r="844" ht="15.75" hidden="1" customHeight="1">
      <c r="G844" s="4"/>
      <c r="H844" s="4"/>
    </row>
    <row r="845" ht="15.75" hidden="1" customHeight="1">
      <c r="G845" s="4"/>
      <c r="H845" s="4"/>
    </row>
    <row r="846" ht="15.75" hidden="1" customHeight="1">
      <c r="G846" s="4"/>
      <c r="H846" s="4"/>
    </row>
    <row r="847" ht="15.75" hidden="1" customHeight="1">
      <c r="G847" s="4"/>
      <c r="H847" s="4"/>
    </row>
    <row r="848" ht="15.75" hidden="1" customHeight="1">
      <c r="G848" s="4"/>
      <c r="H848" s="4"/>
    </row>
    <row r="849" ht="15.75" hidden="1" customHeight="1">
      <c r="G849" s="4"/>
      <c r="H849" s="4"/>
    </row>
    <row r="850" ht="15.75" hidden="1" customHeight="1">
      <c r="G850" s="4"/>
      <c r="H850" s="4"/>
    </row>
    <row r="851" ht="15.75" hidden="1" customHeight="1">
      <c r="G851" s="4"/>
      <c r="H851" s="4"/>
    </row>
    <row r="852" ht="15.75" hidden="1" customHeight="1">
      <c r="G852" s="4"/>
      <c r="H852" s="4"/>
    </row>
    <row r="853" ht="15.75" hidden="1" customHeight="1">
      <c r="G853" s="4"/>
      <c r="H853" s="4"/>
    </row>
    <row r="854" ht="15.75" hidden="1" customHeight="1">
      <c r="G854" s="4"/>
      <c r="H854" s="4"/>
    </row>
    <row r="855" ht="15.75" hidden="1" customHeight="1">
      <c r="G855" s="4"/>
      <c r="H855" s="4"/>
    </row>
    <row r="856" ht="15.75" hidden="1" customHeight="1">
      <c r="G856" s="4"/>
      <c r="H856" s="4"/>
    </row>
    <row r="857" ht="15.75" hidden="1" customHeight="1">
      <c r="G857" s="4"/>
      <c r="H857" s="4"/>
    </row>
    <row r="858" ht="15.75" hidden="1" customHeight="1">
      <c r="G858" s="4"/>
      <c r="H858" s="4"/>
    </row>
    <row r="859" ht="15.75" hidden="1" customHeight="1">
      <c r="G859" s="4"/>
      <c r="H859" s="4"/>
    </row>
    <row r="860" ht="15.75" hidden="1" customHeight="1">
      <c r="G860" s="4"/>
      <c r="H860" s="4"/>
    </row>
    <row r="861" ht="15.75" hidden="1" customHeight="1">
      <c r="G861" s="4"/>
      <c r="H861" s="4"/>
    </row>
    <row r="862" ht="15.75" hidden="1" customHeight="1">
      <c r="G862" s="4"/>
      <c r="H862" s="4"/>
    </row>
    <row r="863" ht="15.75" hidden="1" customHeight="1">
      <c r="G863" s="4"/>
      <c r="H863" s="4"/>
    </row>
    <row r="864" ht="15.75" hidden="1" customHeight="1">
      <c r="G864" s="4"/>
      <c r="H864" s="4"/>
    </row>
    <row r="865" ht="15.75" hidden="1" customHeight="1">
      <c r="G865" s="4"/>
      <c r="H865" s="4"/>
    </row>
    <row r="866" ht="15.75" hidden="1" customHeight="1">
      <c r="G866" s="4"/>
      <c r="H866" s="4"/>
    </row>
    <row r="867" ht="15.75" hidden="1" customHeight="1">
      <c r="G867" s="4"/>
      <c r="H867" s="4"/>
    </row>
    <row r="868" ht="15.75" hidden="1" customHeight="1">
      <c r="G868" s="4"/>
      <c r="H868" s="4"/>
    </row>
    <row r="869" ht="15.75" hidden="1" customHeight="1">
      <c r="G869" s="4"/>
      <c r="H869" s="4"/>
    </row>
    <row r="870" ht="15.75" hidden="1" customHeight="1">
      <c r="G870" s="4"/>
      <c r="H870" s="4"/>
    </row>
    <row r="871" ht="15.75" hidden="1" customHeight="1">
      <c r="G871" s="4"/>
      <c r="H871" s="4"/>
    </row>
    <row r="872" ht="15.75" hidden="1" customHeight="1">
      <c r="G872" s="4"/>
      <c r="H872" s="4"/>
    </row>
    <row r="873" ht="15.75" hidden="1" customHeight="1">
      <c r="G873" s="4"/>
      <c r="H873" s="4"/>
    </row>
    <row r="874" ht="15.75" hidden="1" customHeight="1">
      <c r="G874" s="4"/>
      <c r="H874" s="4"/>
    </row>
    <row r="875" ht="15.75" hidden="1" customHeight="1">
      <c r="G875" s="4"/>
      <c r="H875" s="4"/>
    </row>
    <row r="876" ht="15.75" hidden="1" customHeight="1">
      <c r="G876" s="4"/>
      <c r="H876" s="4"/>
    </row>
    <row r="877" ht="15.75" hidden="1" customHeight="1">
      <c r="G877" s="4"/>
      <c r="H877" s="4"/>
    </row>
    <row r="878" ht="15.75" hidden="1" customHeight="1">
      <c r="G878" s="4"/>
      <c r="H878" s="4"/>
    </row>
    <row r="879" ht="15.75" hidden="1" customHeight="1">
      <c r="G879" s="4"/>
      <c r="H879" s="4"/>
    </row>
    <row r="880" ht="15.75" hidden="1" customHeight="1">
      <c r="G880" s="4"/>
      <c r="H880" s="4"/>
    </row>
    <row r="881" ht="15.75" hidden="1" customHeight="1">
      <c r="G881" s="4"/>
      <c r="H881" s="4"/>
    </row>
    <row r="882" ht="15.75" hidden="1" customHeight="1">
      <c r="G882" s="4"/>
      <c r="H882" s="4"/>
    </row>
    <row r="883" ht="15.75" hidden="1" customHeight="1">
      <c r="G883" s="4"/>
      <c r="H883" s="4"/>
    </row>
    <row r="884" ht="15.75" hidden="1" customHeight="1">
      <c r="G884" s="4"/>
      <c r="H884" s="4"/>
    </row>
    <row r="885" ht="15.75" hidden="1" customHeight="1">
      <c r="G885" s="4"/>
      <c r="H885" s="4"/>
    </row>
    <row r="886" ht="15.75" hidden="1" customHeight="1">
      <c r="G886" s="4"/>
      <c r="H886" s="4"/>
    </row>
    <row r="887" ht="15.75" hidden="1" customHeight="1">
      <c r="G887" s="4"/>
      <c r="H887" s="4"/>
    </row>
    <row r="888" ht="15.75" hidden="1" customHeight="1">
      <c r="G888" s="4"/>
      <c r="H888" s="4"/>
    </row>
    <row r="889" ht="15.75" hidden="1" customHeight="1">
      <c r="G889" s="4"/>
      <c r="H889" s="4"/>
    </row>
    <row r="890" ht="15.75" hidden="1" customHeight="1">
      <c r="G890" s="4"/>
      <c r="H890" s="4"/>
    </row>
    <row r="891" ht="15.75" hidden="1" customHeight="1">
      <c r="G891" s="4"/>
      <c r="H891" s="4"/>
    </row>
    <row r="892" ht="15.75" hidden="1" customHeight="1">
      <c r="G892" s="4"/>
      <c r="H892" s="4"/>
    </row>
    <row r="893" ht="15.75" hidden="1" customHeight="1">
      <c r="G893" s="4"/>
      <c r="H893" s="4"/>
    </row>
    <row r="894" ht="15.75" hidden="1" customHeight="1">
      <c r="G894" s="4"/>
      <c r="H894" s="4"/>
    </row>
    <row r="895" ht="15.75" hidden="1" customHeight="1">
      <c r="G895" s="4"/>
      <c r="H895" s="4"/>
    </row>
    <row r="896" ht="15.75" hidden="1" customHeight="1">
      <c r="G896" s="4"/>
      <c r="H896" s="4"/>
    </row>
    <row r="897" ht="15.75" hidden="1" customHeight="1">
      <c r="G897" s="4"/>
      <c r="H897" s="4"/>
    </row>
    <row r="898" ht="15.75" hidden="1" customHeight="1">
      <c r="G898" s="4"/>
      <c r="H898" s="4"/>
    </row>
    <row r="899" ht="15.75" hidden="1" customHeight="1">
      <c r="G899" s="4"/>
      <c r="H899" s="4"/>
    </row>
    <row r="900" ht="15.75" hidden="1" customHeight="1">
      <c r="G900" s="4"/>
      <c r="H900" s="4"/>
    </row>
    <row r="901" ht="15.75" hidden="1" customHeight="1">
      <c r="G901" s="4"/>
      <c r="H901" s="4"/>
    </row>
    <row r="902" ht="15.75" hidden="1" customHeight="1">
      <c r="G902" s="4"/>
      <c r="H902" s="4"/>
    </row>
    <row r="903" ht="15.75" hidden="1" customHeight="1">
      <c r="G903" s="4"/>
      <c r="H903" s="4"/>
    </row>
    <row r="904" ht="15.75" hidden="1" customHeight="1">
      <c r="G904" s="4"/>
      <c r="H904" s="4"/>
    </row>
    <row r="905" ht="15.75" hidden="1" customHeight="1">
      <c r="G905" s="4"/>
      <c r="H905" s="4"/>
    </row>
    <row r="906" ht="15.75" hidden="1" customHeight="1">
      <c r="G906" s="4"/>
      <c r="H906" s="4"/>
    </row>
    <row r="907" ht="15.75" hidden="1" customHeight="1">
      <c r="G907" s="4"/>
      <c r="H907" s="4"/>
    </row>
    <row r="908" ht="15.75" hidden="1" customHeight="1">
      <c r="G908" s="4"/>
      <c r="H908" s="4"/>
    </row>
    <row r="909" ht="15.75" hidden="1" customHeight="1">
      <c r="G909" s="4"/>
      <c r="H909" s="4"/>
    </row>
    <row r="910" ht="15.75" hidden="1" customHeight="1">
      <c r="G910" s="4"/>
      <c r="H910" s="4"/>
    </row>
    <row r="911" ht="15.75" hidden="1" customHeight="1">
      <c r="G911" s="4"/>
      <c r="H911" s="4"/>
    </row>
    <row r="912" ht="15.75" hidden="1" customHeight="1">
      <c r="G912" s="4"/>
      <c r="H912" s="4"/>
    </row>
    <row r="913" ht="15.75" hidden="1" customHeight="1">
      <c r="G913" s="4"/>
      <c r="H913" s="4"/>
    </row>
    <row r="914" ht="15.75" hidden="1" customHeight="1">
      <c r="G914" s="4"/>
      <c r="H914" s="4"/>
    </row>
    <row r="915" ht="15.75" hidden="1" customHeight="1">
      <c r="G915" s="4"/>
      <c r="H915" s="4"/>
    </row>
    <row r="916" ht="15.75" hidden="1" customHeight="1">
      <c r="G916" s="4"/>
      <c r="H916" s="4"/>
    </row>
    <row r="917" ht="15.75" hidden="1" customHeight="1">
      <c r="G917" s="4"/>
      <c r="H917" s="4"/>
    </row>
    <row r="918" ht="15.75" hidden="1" customHeight="1">
      <c r="G918" s="4"/>
      <c r="H918" s="4"/>
    </row>
    <row r="919" ht="15.75" hidden="1" customHeight="1">
      <c r="G919" s="4"/>
      <c r="H919" s="4"/>
    </row>
    <row r="920" ht="15.75" hidden="1" customHeight="1">
      <c r="G920" s="4"/>
      <c r="H920" s="4"/>
    </row>
    <row r="921" ht="15.75" hidden="1" customHeight="1">
      <c r="G921" s="4"/>
      <c r="H921" s="4"/>
    </row>
    <row r="922" ht="15.75" hidden="1" customHeight="1">
      <c r="G922" s="4"/>
      <c r="H922" s="4"/>
    </row>
    <row r="923" ht="15.75" hidden="1" customHeight="1">
      <c r="G923" s="4"/>
      <c r="H923" s="4"/>
    </row>
    <row r="924" ht="15.75" hidden="1" customHeight="1">
      <c r="G924" s="4"/>
      <c r="H924" s="4"/>
    </row>
    <row r="925" ht="15.75" hidden="1" customHeight="1">
      <c r="G925" s="4"/>
      <c r="H925" s="4"/>
    </row>
    <row r="926" ht="15.75" hidden="1" customHeight="1">
      <c r="G926" s="4"/>
      <c r="H926" s="4"/>
    </row>
    <row r="927" ht="15.75" hidden="1" customHeight="1">
      <c r="G927" s="4"/>
      <c r="H927" s="4"/>
    </row>
    <row r="928" ht="15.75" hidden="1" customHeight="1">
      <c r="G928" s="4"/>
      <c r="H928" s="4"/>
    </row>
    <row r="929" ht="15.75" hidden="1" customHeight="1">
      <c r="G929" s="4"/>
      <c r="H929" s="4"/>
    </row>
    <row r="930" ht="15.75" hidden="1" customHeight="1">
      <c r="G930" s="4"/>
      <c r="H930" s="4"/>
    </row>
    <row r="931" ht="15.75" hidden="1" customHeight="1">
      <c r="G931" s="4"/>
      <c r="H931" s="4"/>
    </row>
    <row r="932" ht="15.75" hidden="1" customHeight="1">
      <c r="G932" s="4"/>
      <c r="H932" s="4"/>
    </row>
    <row r="933" ht="15.75" hidden="1" customHeight="1">
      <c r="G933" s="4"/>
      <c r="H933" s="4"/>
    </row>
    <row r="934" ht="15.75" hidden="1" customHeight="1">
      <c r="G934" s="4"/>
      <c r="H934" s="4"/>
    </row>
    <row r="935" ht="15.75" hidden="1" customHeight="1">
      <c r="G935" s="4"/>
      <c r="H935" s="4"/>
    </row>
    <row r="936" ht="15.75" hidden="1" customHeight="1">
      <c r="G936" s="4"/>
      <c r="H936" s="4"/>
    </row>
    <row r="937" ht="15.75" hidden="1" customHeight="1">
      <c r="G937" s="4"/>
      <c r="H937" s="4"/>
    </row>
    <row r="938" ht="15.75" hidden="1" customHeight="1">
      <c r="G938" s="4"/>
      <c r="H938" s="4"/>
    </row>
    <row r="939" ht="15.75" hidden="1" customHeight="1">
      <c r="G939" s="4"/>
      <c r="H939" s="4"/>
    </row>
    <row r="940" ht="15.75" hidden="1" customHeight="1">
      <c r="G940" s="4"/>
      <c r="H940" s="4"/>
    </row>
    <row r="941" ht="15.75" hidden="1" customHeight="1">
      <c r="G941" s="4"/>
      <c r="H941" s="4"/>
    </row>
    <row r="942" ht="15.75" hidden="1" customHeight="1">
      <c r="G942" s="4"/>
      <c r="H942" s="4"/>
    </row>
    <row r="943" ht="15.75" hidden="1" customHeight="1">
      <c r="G943" s="4"/>
      <c r="H943" s="4"/>
    </row>
    <row r="944" ht="15.75" hidden="1" customHeight="1">
      <c r="G944" s="4"/>
      <c r="H944" s="4"/>
    </row>
    <row r="945" ht="15.75" hidden="1" customHeight="1">
      <c r="G945" s="4"/>
      <c r="H945" s="4"/>
    </row>
    <row r="946" ht="15.75" hidden="1" customHeight="1">
      <c r="G946" s="4"/>
      <c r="H946" s="4"/>
    </row>
    <row r="947" ht="15.75" hidden="1" customHeight="1">
      <c r="G947" s="4"/>
      <c r="H947" s="4"/>
    </row>
    <row r="948" ht="15.75" hidden="1" customHeight="1">
      <c r="G948" s="4"/>
      <c r="H948" s="4"/>
    </row>
    <row r="949" ht="15.75" hidden="1" customHeight="1">
      <c r="G949" s="4"/>
      <c r="H949" s="4"/>
    </row>
    <row r="950" ht="15.75" hidden="1" customHeight="1">
      <c r="G950" s="4"/>
      <c r="H950" s="4"/>
    </row>
    <row r="951" ht="15.75" hidden="1" customHeight="1">
      <c r="G951" s="4"/>
      <c r="H951" s="4"/>
    </row>
    <row r="952" ht="15.75" hidden="1" customHeight="1">
      <c r="G952" s="4"/>
      <c r="H952" s="4"/>
    </row>
    <row r="953" ht="15.75" hidden="1" customHeight="1">
      <c r="G953" s="4"/>
      <c r="H953" s="4"/>
    </row>
    <row r="954" ht="15.75" hidden="1" customHeight="1">
      <c r="G954" s="4"/>
      <c r="H954" s="4"/>
    </row>
    <row r="955" ht="15.75" hidden="1" customHeight="1">
      <c r="G955" s="4"/>
      <c r="H955" s="4"/>
    </row>
    <row r="956" ht="15.75" hidden="1" customHeight="1">
      <c r="G956" s="4"/>
      <c r="H956" s="4"/>
    </row>
    <row r="957" ht="15.75" hidden="1" customHeight="1">
      <c r="G957" s="4"/>
      <c r="H957" s="4"/>
    </row>
    <row r="958" ht="15.75" hidden="1" customHeight="1">
      <c r="G958" s="4"/>
      <c r="H958" s="4"/>
    </row>
    <row r="959" ht="15.75" hidden="1" customHeight="1">
      <c r="G959" s="4"/>
      <c r="H959" s="4"/>
    </row>
    <row r="960" ht="15.75" hidden="1" customHeight="1">
      <c r="G960" s="4"/>
      <c r="H960" s="4"/>
    </row>
    <row r="961" ht="15.75" hidden="1" customHeight="1">
      <c r="G961" s="4"/>
      <c r="H961" s="4"/>
    </row>
    <row r="962" ht="15.75" hidden="1" customHeight="1">
      <c r="G962" s="4"/>
      <c r="H962" s="4"/>
    </row>
    <row r="963" ht="15.75" hidden="1" customHeight="1">
      <c r="G963" s="4"/>
      <c r="H963" s="4"/>
    </row>
    <row r="964" ht="15.75" hidden="1" customHeight="1">
      <c r="G964" s="4"/>
      <c r="H964" s="4"/>
    </row>
    <row r="965" ht="15.75" hidden="1" customHeight="1">
      <c r="G965" s="4"/>
      <c r="H965" s="4"/>
    </row>
    <row r="966" ht="15.75" hidden="1" customHeight="1">
      <c r="G966" s="4"/>
      <c r="H966" s="4"/>
    </row>
    <row r="967" ht="15.75" hidden="1" customHeight="1">
      <c r="G967" s="4"/>
      <c r="H967" s="4"/>
    </row>
    <row r="968" ht="15.75" hidden="1" customHeight="1">
      <c r="G968" s="4"/>
      <c r="H968" s="4"/>
    </row>
    <row r="969" ht="15.75" hidden="1" customHeight="1">
      <c r="G969" s="4"/>
      <c r="H969" s="4"/>
    </row>
    <row r="970" ht="15.75" hidden="1" customHeight="1">
      <c r="G970" s="4"/>
      <c r="H970" s="4"/>
    </row>
    <row r="971" ht="15.75" hidden="1" customHeight="1">
      <c r="G971" s="4"/>
      <c r="H971" s="4"/>
    </row>
    <row r="972" ht="15.75" hidden="1" customHeight="1">
      <c r="G972" s="4"/>
      <c r="H972" s="4"/>
    </row>
    <row r="973" ht="15.75" hidden="1" customHeight="1">
      <c r="G973" s="4"/>
      <c r="H973" s="4"/>
    </row>
    <row r="974" ht="15.75" hidden="1" customHeight="1">
      <c r="G974" s="4"/>
      <c r="H974" s="4"/>
    </row>
    <row r="975" ht="15.75" hidden="1" customHeight="1">
      <c r="G975" s="4"/>
      <c r="H975" s="4"/>
    </row>
    <row r="976" ht="15.75" hidden="1" customHeight="1">
      <c r="G976" s="4"/>
      <c r="H976" s="4"/>
    </row>
    <row r="977" ht="15.75" hidden="1" customHeight="1">
      <c r="G977" s="4"/>
      <c r="H977" s="4"/>
    </row>
    <row r="978" ht="15.75" hidden="1" customHeight="1">
      <c r="G978" s="4"/>
      <c r="H978" s="4"/>
    </row>
    <row r="979" ht="15.75" hidden="1" customHeight="1">
      <c r="G979" s="4"/>
      <c r="H979" s="4"/>
    </row>
    <row r="980" ht="15.75" hidden="1" customHeight="1">
      <c r="G980" s="4"/>
      <c r="H980" s="4"/>
    </row>
    <row r="981" ht="15.75" hidden="1" customHeight="1">
      <c r="G981" s="4"/>
      <c r="H981" s="4"/>
    </row>
    <row r="982" ht="15.75" hidden="1" customHeight="1">
      <c r="G982" s="4"/>
      <c r="H982" s="4"/>
    </row>
    <row r="983" ht="15.75" hidden="1" customHeight="1">
      <c r="G983" s="4"/>
      <c r="H983" s="4"/>
    </row>
    <row r="984" ht="15.75" hidden="1" customHeight="1">
      <c r="G984" s="4"/>
      <c r="H984" s="4"/>
    </row>
    <row r="985" ht="15.75" hidden="1" customHeight="1">
      <c r="G985" s="4"/>
      <c r="H985" s="4"/>
    </row>
    <row r="986" ht="15.75" hidden="1" customHeight="1">
      <c r="G986" s="4"/>
      <c r="H986" s="4"/>
    </row>
    <row r="987" ht="15.75" hidden="1" customHeight="1">
      <c r="G987" s="4"/>
      <c r="H987" s="4"/>
    </row>
    <row r="988" ht="15.75" hidden="1" customHeight="1">
      <c r="G988" s="4"/>
      <c r="H988" s="4"/>
    </row>
    <row r="989" ht="15.75" hidden="1" customHeight="1">
      <c r="G989" s="4"/>
      <c r="H989" s="4"/>
    </row>
    <row r="990" ht="15.75" hidden="1" customHeight="1">
      <c r="G990" s="4"/>
      <c r="H990" s="4"/>
    </row>
    <row r="991" ht="15.75" hidden="1" customHeight="1">
      <c r="G991" s="4"/>
      <c r="H991" s="4"/>
    </row>
    <row r="992" ht="15.75" hidden="1" customHeight="1">
      <c r="G992" s="4"/>
      <c r="H992" s="4"/>
    </row>
    <row r="993" ht="15.75" hidden="1" customHeight="1">
      <c r="G993" s="4"/>
      <c r="H993" s="4"/>
    </row>
    <row r="994" ht="15.75" hidden="1" customHeight="1">
      <c r="G994" s="4"/>
      <c r="H994" s="4"/>
    </row>
    <row r="995" ht="15.75" hidden="1" customHeight="1">
      <c r="G995" s="4"/>
      <c r="H995" s="4"/>
    </row>
    <row r="996" ht="15.75" hidden="1" customHeight="1">
      <c r="G996" s="4"/>
      <c r="H996" s="4"/>
    </row>
    <row r="997" ht="15.75" hidden="1" customHeight="1">
      <c r="G997" s="4"/>
      <c r="H997" s="4"/>
    </row>
    <row r="998" ht="15.75" hidden="1" customHeight="1">
      <c r="G998" s="4"/>
      <c r="H998" s="4"/>
    </row>
    <row r="999" ht="15.75" hidden="1" customHeight="1">
      <c r="G999" s="4"/>
      <c r="H999" s="4"/>
    </row>
    <row r="1000" ht="15.75" hidden="1" customHeight="1">
      <c r="G1000" s="4"/>
      <c r="H1000" s="4"/>
    </row>
  </sheetData>
  <autoFilter ref="$D$1:$D$1000">
    <filterColumn colId="0">
      <filters>
        <filter val="0"/>
        <filter val="1"/>
        <filter val="order"/>
      </filters>
    </filterColumn>
  </autoFilter>
  <customSheetViews>
    <customSheetView guid="{5CA033D1-7861-43C6-AAE8-31256B01AD6C}" filter="1" showAutoFilter="1">
      <autoFilter ref="$H$1:$H$477"/>
      <extLst>
        <ext uri="GoogleSheetsCustomDataVersion1">
          <go:sheetsCustomData xmlns:go="http://customooxmlschemas.google.com/" filterViewId="362079931"/>
        </ext>
      </extLst>
    </customSheetView>
  </customSheetViews>
  <conditionalFormatting sqref="A1:A1000 B1:B100 B103:B1000">
    <cfRule type="cellIs" dxfId="0" priority="1" operator="equal">
      <formula>"A"</formula>
    </cfRule>
  </conditionalFormatting>
  <conditionalFormatting sqref="A1:A1000 B1:B100 B103:B1000">
    <cfRule type="cellIs" dxfId="1" priority="2" operator="equal">
      <formula>"B"</formula>
    </cfRule>
  </conditionalFormatting>
  <hyperlinks>
    <hyperlink r:id="rId1" ref="C6"/>
    <hyperlink r:id="rId2" ref="C10"/>
    <hyperlink r:id="rId3" ref="C14"/>
    <hyperlink r:id="rId4" ref="C18"/>
    <hyperlink r:id="rId5" ref="C22"/>
    <hyperlink r:id="rId6" ref="C25"/>
    <hyperlink r:id="rId7" ref="C28"/>
    <hyperlink r:id="rId8" ref="C30"/>
    <hyperlink r:id="rId9" ref="C33"/>
    <hyperlink r:id="rId10" ref="C36"/>
    <hyperlink r:id="rId11" ref="C39"/>
    <hyperlink r:id="rId12" ref="C42"/>
    <hyperlink r:id="rId13" ref="C45"/>
    <hyperlink r:id="rId14" ref="C48"/>
    <hyperlink r:id="rId15" ref="C51"/>
    <hyperlink r:id="rId16" ref="C57"/>
    <hyperlink r:id="rId17" ref="C59"/>
    <hyperlink r:id="rId18" ref="C61"/>
    <hyperlink r:id="rId19" ref="C63"/>
    <hyperlink r:id="rId20" ref="C65"/>
    <hyperlink r:id="rId21" ref="C67"/>
    <hyperlink r:id="rId22" ref="C69"/>
    <hyperlink r:id="rId23" ref="C71"/>
    <hyperlink r:id="rId24" ref="C73"/>
    <hyperlink r:id="rId25" ref="C75"/>
    <hyperlink r:id="rId26" ref="C77"/>
    <hyperlink r:id="rId27" ref="C79"/>
    <hyperlink r:id="rId28" ref="C81"/>
    <hyperlink r:id="rId29" ref="C83"/>
    <hyperlink r:id="rId30" ref="C85"/>
    <hyperlink r:id="rId31" ref="C87"/>
    <hyperlink r:id="rId32" ref="C89"/>
    <hyperlink r:id="rId33" ref="C91"/>
    <hyperlink r:id="rId34" ref="C93"/>
    <hyperlink r:id="rId35" ref="C95"/>
    <hyperlink r:id="rId36" ref="C97"/>
    <hyperlink r:id="rId37" ref="C99"/>
    <hyperlink r:id="rId38" ref="C101"/>
    <hyperlink r:id="rId39" ref="C103"/>
    <hyperlink r:id="rId40" ref="C105"/>
    <hyperlink r:id="rId41" ref="C107"/>
    <hyperlink r:id="rId42" ref="C109"/>
    <hyperlink r:id="rId43" ref="C111"/>
    <hyperlink r:id="rId44" ref="C113"/>
    <hyperlink r:id="rId45" ref="C115"/>
    <hyperlink r:id="rId46" ref="C117"/>
    <hyperlink r:id="rId47" ref="C119"/>
    <hyperlink r:id="rId48" ref="C121"/>
    <hyperlink r:id="rId49" ref="C123"/>
    <hyperlink r:id="rId50" ref="C125"/>
    <hyperlink r:id="rId51" ref="C127"/>
    <hyperlink r:id="rId52" ref="C129"/>
    <hyperlink r:id="rId53" ref="C131"/>
    <hyperlink r:id="rId54" ref="C133"/>
    <hyperlink r:id="rId55" ref="C135"/>
    <hyperlink r:id="rId56" ref="C137"/>
    <hyperlink r:id="rId57" ref="C139"/>
    <hyperlink r:id="rId58" ref="C141"/>
    <hyperlink r:id="rId59" ref="C143"/>
    <hyperlink r:id="rId60" ref="C145"/>
    <hyperlink r:id="rId61" ref="C149"/>
    <hyperlink r:id="rId62" ref="C151"/>
  </hyperlinks>
  <printOptions/>
  <pageMargins bottom="0.75" footer="0.0" header="0.0" left="0.7" right="0.7" top="0.75"/>
  <pageSetup orientation="landscape"/>
  <drawing r:id="rId6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3.0" topLeftCell="G4" activePane="bottomRight" state="frozen"/>
      <selection activeCell="G1" sqref="G1" pane="topRight"/>
      <selection activeCell="A4" sqref="A4" pane="bottomLeft"/>
      <selection activeCell="G4" sqref="G4" pane="bottomRight"/>
    </sheetView>
  </sheetViews>
  <sheetFormatPr customHeight="1" defaultColWidth="14.43" defaultRowHeight="15.0"/>
  <cols>
    <col customWidth="1" min="1" max="2" width="4.0"/>
    <col customWidth="1" min="3" max="3" width="23.29"/>
    <col customWidth="1" min="4" max="4" width="11.71"/>
    <col customWidth="1" min="5" max="5" width="3.43"/>
    <col customWidth="1" min="6" max="6" width="77.43"/>
    <col customWidth="1" min="7" max="7" width="19.43"/>
  </cols>
  <sheetData>
    <row r="1" ht="15.75" customHeight="1">
      <c r="A1" s="1"/>
      <c r="B1" s="1"/>
      <c r="C1" s="2"/>
      <c r="D1" s="1"/>
      <c r="E1" s="1"/>
      <c r="F1" s="3"/>
      <c r="G1" s="11"/>
      <c r="H1" s="11"/>
      <c r="I1" s="11"/>
      <c r="J1" s="11"/>
      <c r="K1" s="11"/>
      <c r="L1" s="11"/>
      <c r="M1" s="29"/>
    </row>
    <row r="2" ht="11.25" customHeight="1">
      <c r="A2" s="5"/>
      <c r="B2" s="5"/>
      <c r="C2" s="6"/>
      <c r="D2" s="5"/>
      <c r="E2" s="5"/>
      <c r="F2" s="7"/>
      <c r="G2" s="11"/>
      <c r="H2" s="11"/>
      <c r="M2" s="30"/>
    </row>
    <row r="3" ht="15.0" customHeight="1">
      <c r="A3" s="31" t="s">
        <v>0</v>
      </c>
      <c r="B3" s="31" t="s">
        <v>1</v>
      </c>
      <c r="C3" s="32"/>
      <c r="D3" s="31"/>
      <c r="E3" s="31" t="s">
        <v>3</v>
      </c>
      <c r="F3" s="33" t="s">
        <v>4</v>
      </c>
      <c r="G3" s="34" t="s">
        <v>6</v>
      </c>
      <c r="H3" s="34" t="s">
        <v>317</v>
      </c>
      <c r="I3" s="34" t="s">
        <v>7</v>
      </c>
      <c r="J3" s="34" t="s">
        <v>8</v>
      </c>
      <c r="K3" s="34" t="s">
        <v>9</v>
      </c>
      <c r="L3" s="34" t="s">
        <v>318</v>
      </c>
      <c r="M3" s="29" t="s">
        <v>319</v>
      </c>
      <c r="N3" s="12"/>
      <c r="O3" s="12"/>
      <c r="P3" s="12"/>
      <c r="Q3" s="12"/>
      <c r="R3" s="12"/>
      <c r="S3" s="12"/>
      <c r="T3" s="12"/>
      <c r="U3" s="12"/>
      <c r="V3" s="12"/>
      <c r="W3" s="12"/>
      <c r="X3" s="12"/>
      <c r="Y3" s="12"/>
      <c r="Z3" s="12"/>
      <c r="AA3" s="12"/>
    </row>
    <row r="4" ht="15.75" customHeight="1">
      <c r="A4" s="35">
        <v>1.0</v>
      </c>
      <c r="B4" s="35"/>
      <c r="C4" s="36" t="s">
        <v>320</v>
      </c>
      <c r="D4" s="35" t="s">
        <v>30</v>
      </c>
      <c r="E4" s="35"/>
      <c r="F4" s="37" t="s">
        <v>321</v>
      </c>
      <c r="G4" s="34" t="s">
        <v>322</v>
      </c>
      <c r="H4" s="34" t="s">
        <v>323</v>
      </c>
      <c r="I4" s="34" t="s">
        <v>17</v>
      </c>
      <c r="J4" s="34" t="s">
        <v>17</v>
      </c>
      <c r="K4" s="34" t="s">
        <v>18</v>
      </c>
      <c r="L4" s="34" t="s">
        <v>324</v>
      </c>
      <c r="M4" s="29" t="str">
        <f>IFERROR(__xludf.DUMMYFUNCTION("REGEXEXTRACT(F6, ""[Dd]ata [Pp]reparation:?.*"")"),"#N/A")</f>
        <v>#N/A</v>
      </c>
    </row>
    <row r="5" ht="15.75" customHeight="1">
      <c r="A5" s="35">
        <f t="shared" ref="A5:A62" si="1">(A4+1)</f>
        <v>2</v>
      </c>
      <c r="B5" s="35"/>
      <c r="C5" s="36" t="s">
        <v>320</v>
      </c>
      <c r="D5" s="35" t="s">
        <v>30</v>
      </c>
      <c r="E5" s="35"/>
      <c r="F5" s="37" t="s">
        <v>325</v>
      </c>
      <c r="G5" s="34"/>
      <c r="H5" s="34" t="s">
        <v>323</v>
      </c>
      <c r="I5" s="34" t="s">
        <v>17</v>
      </c>
      <c r="J5" s="34" t="s">
        <v>17</v>
      </c>
      <c r="K5" s="34" t="s">
        <v>22</v>
      </c>
      <c r="L5" s="34" t="s">
        <v>326</v>
      </c>
      <c r="M5" s="29" t="str">
        <f>IFERROR(__xludf.DUMMYFUNCTION("REGEXEXTRACT(F7, ""[Dd]ata [Pp]reparation:?.*"")"),"#N/A")</f>
        <v>#N/A</v>
      </c>
    </row>
    <row r="6" ht="15.75" customHeight="1">
      <c r="A6" s="35">
        <f t="shared" si="1"/>
        <v>3</v>
      </c>
      <c r="B6" s="35"/>
      <c r="C6" s="36" t="s">
        <v>320</v>
      </c>
      <c r="D6" s="35" t="s">
        <v>30</v>
      </c>
      <c r="E6" s="35"/>
      <c r="F6" s="37" t="s">
        <v>327</v>
      </c>
      <c r="G6" s="34"/>
      <c r="H6" s="34" t="s">
        <v>323</v>
      </c>
      <c r="I6" s="34" t="s">
        <v>17</v>
      </c>
      <c r="J6" s="34" t="s">
        <v>17</v>
      </c>
      <c r="K6" s="34" t="s">
        <v>110</v>
      </c>
      <c r="L6" s="34" t="s">
        <v>17</v>
      </c>
      <c r="M6" s="29" t="str">
        <f>IFERROR(__xludf.DUMMYFUNCTION("REGEXEXTRACT(F8, ""[Dd]ata [Pp]reparation:?.*"")"),"Data Preparation: None")</f>
        <v>Data Preparation: None</v>
      </c>
    </row>
    <row r="7" ht="15.75" customHeight="1">
      <c r="A7" s="35">
        <f t="shared" si="1"/>
        <v>4</v>
      </c>
      <c r="B7" s="35"/>
      <c r="C7" s="36" t="s">
        <v>320</v>
      </c>
      <c r="D7" s="35" t="s">
        <v>30</v>
      </c>
      <c r="E7" s="35"/>
      <c r="F7" s="37" t="s">
        <v>328</v>
      </c>
      <c r="G7" s="34"/>
      <c r="H7" s="34" t="s">
        <v>323</v>
      </c>
      <c r="I7" s="34" t="s">
        <v>17</v>
      </c>
      <c r="J7" s="34" t="s">
        <v>17</v>
      </c>
      <c r="K7" s="34" t="s">
        <v>22</v>
      </c>
      <c r="L7" s="34" t="s">
        <v>17</v>
      </c>
      <c r="M7" s="29" t="str">
        <f>IFERROR(__xludf.DUMMYFUNCTION("REGEXEXTRACT(F9, ""[Dd]ata [Pp]reparation:?.*"")"),"#N/A")</f>
        <v>#N/A</v>
      </c>
    </row>
    <row r="8" ht="15.75" customHeight="1">
      <c r="A8" s="35">
        <f t="shared" si="1"/>
        <v>5</v>
      </c>
      <c r="B8" s="35"/>
      <c r="C8" s="36" t="s">
        <v>329</v>
      </c>
      <c r="D8" s="35" t="s">
        <v>30</v>
      </c>
      <c r="E8" s="35"/>
      <c r="F8" s="37" t="s">
        <v>330</v>
      </c>
      <c r="G8" s="34" t="s">
        <v>331</v>
      </c>
      <c r="H8" s="34" t="s">
        <v>332</v>
      </c>
      <c r="I8" s="34" t="s">
        <v>17</v>
      </c>
      <c r="J8" s="34" t="s">
        <v>17</v>
      </c>
      <c r="K8" s="34" t="s">
        <v>18</v>
      </c>
      <c r="L8" s="34" t="s">
        <v>324</v>
      </c>
      <c r="M8" s="29" t="str">
        <f>IFERROR(__xludf.DUMMYFUNCTION("REGEXEXTRACT(F10, ""[Dd]ata [Pp]reparation:?.*"")"),"Data Preparation: None")</f>
        <v>Data Preparation: None</v>
      </c>
    </row>
    <row r="9" ht="15.75" customHeight="1">
      <c r="A9" s="35">
        <f t="shared" si="1"/>
        <v>6</v>
      </c>
      <c r="B9" s="35"/>
      <c r="C9" s="36" t="s">
        <v>329</v>
      </c>
      <c r="D9" s="35" t="s">
        <v>30</v>
      </c>
      <c r="E9" s="35"/>
      <c r="F9" s="37" t="s">
        <v>333</v>
      </c>
      <c r="G9" s="34"/>
      <c r="H9" s="34" t="s">
        <v>332</v>
      </c>
      <c r="I9" s="34" t="s">
        <v>17</v>
      </c>
      <c r="J9" s="34" t="s">
        <v>17</v>
      </c>
      <c r="K9" s="34" t="s">
        <v>22</v>
      </c>
      <c r="L9" s="34" t="s">
        <v>326</v>
      </c>
      <c r="M9" s="29" t="str">
        <f>IFERROR(__xludf.DUMMYFUNCTION("REGEXEXTRACT(F11, ""[Dd]ata [Pp]reparation:?.*"")"),"#N/A")</f>
        <v>#N/A</v>
      </c>
    </row>
    <row r="10" ht="15.75" customHeight="1">
      <c r="A10" s="35">
        <f t="shared" si="1"/>
        <v>7</v>
      </c>
      <c r="B10" s="35"/>
      <c r="C10" s="36" t="s">
        <v>334</v>
      </c>
      <c r="D10" s="35" t="s">
        <v>30</v>
      </c>
      <c r="E10" s="35"/>
      <c r="F10" s="37" t="s">
        <v>335</v>
      </c>
      <c r="G10" s="34" t="s">
        <v>336</v>
      </c>
      <c r="H10" s="34" t="s">
        <v>323</v>
      </c>
      <c r="I10" s="34" t="s">
        <v>17</v>
      </c>
      <c r="J10" s="34" t="s">
        <v>17</v>
      </c>
      <c r="K10" s="34" t="s">
        <v>18</v>
      </c>
      <c r="L10" s="34" t="s">
        <v>324</v>
      </c>
      <c r="M10" s="29" t="str">
        <f>IFERROR(__xludf.DUMMYFUNCTION("REGEXEXTRACT(F12, ""[Dd]ata [Pp]reparation:?.*"")"),"#N/A")</f>
        <v>#N/A</v>
      </c>
    </row>
    <row r="11" ht="15.75" customHeight="1">
      <c r="A11" s="35">
        <f t="shared" si="1"/>
        <v>8</v>
      </c>
      <c r="B11" s="35"/>
      <c r="C11" s="36" t="s">
        <v>334</v>
      </c>
      <c r="D11" s="35" t="s">
        <v>30</v>
      </c>
      <c r="E11" s="35"/>
      <c r="F11" s="37" t="s">
        <v>337</v>
      </c>
      <c r="G11" s="34"/>
      <c r="H11" s="34" t="s">
        <v>323</v>
      </c>
      <c r="I11" s="34" t="s">
        <v>17</v>
      </c>
      <c r="J11" s="34" t="s">
        <v>17</v>
      </c>
      <c r="K11" s="34" t="s">
        <v>22</v>
      </c>
      <c r="L11" s="34" t="s">
        <v>326</v>
      </c>
      <c r="M11" s="29" t="str">
        <f>IFERROR(__xludf.DUMMYFUNCTION("REGEXEXTRACT(F13, ""[Dd]ata [Pp]reparation:?.*"")"),"#N/A")</f>
        <v>#N/A</v>
      </c>
    </row>
    <row r="12" ht="15.75" customHeight="1">
      <c r="A12" s="35">
        <f t="shared" si="1"/>
        <v>9</v>
      </c>
      <c r="B12" s="35"/>
      <c r="C12" s="36" t="s">
        <v>334</v>
      </c>
      <c r="D12" s="35" t="s">
        <v>30</v>
      </c>
      <c r="E12" s="35"/>
      <c r="F12" s="37" t="s">
        <v>338</v>
      </c>
      <c r="G12" s="34"/>
      <c r="H12" s="34" t="s">
        <v>323</v>
      </c>
      <c r="I12" s="34" t="s">
        <v>17</v>
      </c>
      <c r="J12" s="34" t="s">
        <v>17</v>
      </c>
      <c r="K12" s="34" t="s">
        <v>22</v>
      </c>
      <c r="L12" s="34" t="s">
        <v>326</v>
      </c>
      <c r="M12" s="29" t="str">
        <f>IFERROR(__xludf.DUMMYFUNCTION("REGEXEXTRACT(F14, ""[Dd]ata [Pp]reparation:?.*"")"),"#N/A")</f>
        <v>#N/A</v>
      </c>
    </row>
    <row r="13" ht="15.75" customHeight="1">
      <c r="A13" s="35">
        <f t="shared" si="1"/>
        <v>10</v>
      </c>
      <c r="B13" s="35"/>
      <c r="C13" s="36" t="s">
        <v>339</v>
      </c>
      <c r="D13" s="35" t="s">
        <v>30</v>
      </c>
      <c r="E13" s="35"/>
      <c r="F13" s="37" t="s">
        <v>340</v>
      </c>
      <c r="G13" s="34" t="s">
        <v>341</v>
      </c>
      <c r="H13" s="34" t="s">
        <v>342</v>
      </c>
      <c r="I13" s="34" t="s">
        <v>17</v>
      </c>
      <c r="J13" s="34" t="s">
        <v>17</v>
      </c>
      <c r="K13" s="34" t="s">
        <v>18</v>
      </c>
      <c r="L13" s="34" t="s">
        <v>324</v>
      </c>
      <c r="M13" s="29" t="str">
        <f>IFERROR(__xludf.DUMMYFUNCTION("REGEXEXTRACT(F15, ""[Dd]ata [Pp]reparation:?.*"")"),"Data Preparation: Because of the lack of data on nuclear plants in the data set, I had to find their capacity and their commissioning year. Moreover, several nuclear plants have been closed after the Fukushima disaster and this was not taking into account"&amp;" in the database. That is why, I amended the data to have the right figures. Finally, I mainly used Wikipedia to have access to the earthquakes’ localisation.")</f>
        <v>Data Preparation: Because of the lack of data on nuclear plants in the data set, I had to find their capacity and their commissioning year. Moreover, several nuclear plants have been closed after the Fukushima disaster and this was not taking into account in the database. That is why, I amended the data to have the right figures. Finally, I mainly used Wikipedia to have access to the earthquakes’ localisation.</v>
      </c>
    </row>
    <row r="14" ht="15.75" customHeight="1">
      <c r="A14" s="35">
        <f t="shared" si="1"/>
        <v>11</v>
      </c>
      <c r="B14" s="35"/>
      <c r="C14" s="36" t="s">
        <v>339</v>
      </c>
      <c r="D14" s="35" t="s">
        <v>30</v>
      </c>
      <c r="E14" s="35"/>
      <c r="F14" s="37" t="s">
        <v>343</v>
      </c>
      <c r="G14" s="34"/>
      <c r="H14" s="34" t="s">
        <v>342</v>
      </c>
      <c r="I14" s="34" t="s">
        <v>17</v>
      </c>
      <c r="J14" s="34" t="s">
        <v>17</v>
      </c>
      <c r="K14" s="34" t="s">
        <v>17</v>
      </c>
      <c r="L14" s="34" t="s">
        <v>17</v>
      </c>
      <c r="M14" s="29" t="str">
        <f>IFERROR(__xludf.DUMMYFUNCTION("REGEXEXTRACT(F16, ""[Dd]ata [Pp]reparation:?.*"")"),"#N/A")</f>
        <v>#N/A</v>
      </c>
    </row>
    <row r="15" ht="15.75" customHeight="1">
      <c r="A15" s="35">
        <f t="shared" si="1"/>
        <v>12</v>
      </c>
      <c r="B15" s="35"/>
      <c r="C15" s="36" t="s">
        <v>344</v>
      </c>
      <c r="D15" s="35" t="s">
        <v>30</v>
      </c>
      <c r="E15" s="35"/>
      <c r="F15" s="37" t="s">
        <v>345</v>
      </c>
      <c r="G15" s="34" t="s">
        <v>341</v>
      </c>
      <c r="H15" s="34" t="s">
        <v>346</v>
      </c>
      <c r="I15" s="34" t="s">
        <v>17</v>
      </c>
      <c r="J15" s="34" t="s">
        <v>17</v>
      </c>
      <c r="K15" s="34" t="s">
        <v>18</v>
      </c>
      <c r="L15" s="34" t="s">
        <v>324</v>
      </c>
      <c r="M15" s="29" t="str">
        <f>IFERROR(__xludf.DUMMYFUNCTION("REGEXEXTRACT(F17, ""[Dd]ata [Pp]reparation:?.*"")"),"Data Preparation: Calculated field added called Sustainable to determine if primary fuel of power plant is sustainable. Formula = (IF [primary_fuel] = “Hydro” OR [primary_fuel] = “Biomass” OR [primary_fuel] = “Wind” OR [primary_fuel] = “Solar” THEN 1 ELSE"&amp;" -1 END)")</f>
        <v>Data Preparation: Calculated field added called Sustainable to determine if primary fuel of power plant is sustainable. Formula = (IF [primary_fuel] = “Hydro” OR [primary_fuel] = “Biomass” OR [primary_fuel] = “Wind” OR [primary_fuel] = “Solar” THEN 1 ELSE -1 END)</v>
      </c>
    </row>
    <row r="16" ht="15.75" customHeight="1">
      <c r="A16" s="35">
        <f t="shared" si="1"/>
        <v>13</v>
      </c>
      <c r="B16" s="35"/>
      <c r="C16" s="36" t="s">
        <v>344</v>
      </c>
      <c r="D16" s="35" t="s">
        <v>30</v>
      </c>
      <c r="E16" s="35"/>
      <c r="F16" s="37" t="s">
        <v>347</v>
      </c>
      <c r="G16" s="34"/>
      <c r="H16" s="34"/>
      <c r="I16" s="34" t="s">
        <v>17</v>
      </c>
      <c r="J16" s="34" t="s">
        <v>17</v>
      </c>
      <c r="K16" s="34" t="s">
        <v>22</v>
      </c>
      <c r="L16" s="34" t="s">
        <v>326</v>
      </c>
      <c r="M16" s="29" t="str">
        <f>IFERROR(__xludf.DUMMYFUNCTION("REGEXEXTRACT(F18, ""[Dd]ata [Pp]reparation:?.*"")"),"#N/A")</f>
        <v>#N/A</v>
      </c>
    </row>
    <row r="17" ht="15.75" customHeight="1">
      <c r="A17" s="35">
        <f t="shared" si="1"/>
        <v>14</v>
      </c>
      <c r="B17" s="35"/>
      <c r="C17" s="36" t="s">
        <v>348</v>
      </c>
      <c r="D17" s="35" t="s">
        <v>30</v>
      </c>
      <c r="E17" s="35"/>
      <c r="F17" s="37" t="s">
        <v>349</v>
      </c>
      <c r="G17" s="34" t="s">
        <v>350</v>
      </c>
      <c r="H17" s="34" t="s">
        <v>351</v>
      </c>
      <c r="I17" s="34" t="s">
        <v>16</v>
      </c>
      <c r="J17" s="34" t="s">
        <v>17</v>
      </c>
      <c r="K17" s="34" t="s">
        <v>18</v>
      </c>
      <c r="L17" s="34" t="s">
        <v>324</v>
      </c>
      <c r="M17" s="29" t="str">
        <f>IFERROR(__xludf.DUMMYFUNCTION("REGEXEXTRACT(F19, ""[Dd]ata [Pp]reparation:?.*"")"),"#N/A")</f>
        <v>#N/A</v>
      </c>
    </row>
    <row r="18" ht="15.75" customHeight="1">
      <c r="A18" s="35">
        <f t="shared" si="1"/>
        <v>15</v>
      </c>
      <c r="B18" s="35"/>
      <c r="C18" s="36" t="s">
        <v>348</v>
      </c>
      <c r="D18" s="35" t="s">
        <v>30</v>
      </c>
      <c r="E18" s="35"/>
      <c r="F18" s="37" t="s">
        <v>352</v>
      </c>
      <c r="G18" s="34"/>
      <c r="H18" s="34"/>
      <c r="I18" s="34" t="s">
        <v>17</v>
      </c>
      <c r="J18" s="34" t="s">
        <v>17</v>
      </c>
      <c r="K18" s="34" t="s">
        <v>22</v>
      </c>
      <c r="L18" s="34" t="s">
        <v>326</v>
      </c>
      <c r="M18" s="29" t="str">
        <f>IFERROR(__xludf.DUMMYFUNCTION("REGEXEXTRACT(F20, ""[Dd]ata [Pp]reparation:?.*"")"),"Data Preparation: To obtain this visualisation, null estimated generation values were ejected.")</f>
        <v>Data Preparation: To obtain this visualisation, null estimated generation values were ejected.</v>
      </c>
    </row>
    <row r="19" ht="15.75" customHeight="1">
      <c r="A19" s="35">
        <f t="shared" si="1"/>
        <v>16</v>
      </c>
      <c r="B19" s="35"/>
      <c r="C19" s="36" t="s">
        <v>348</v>
      </c>
      <c r="D19" s="35" t="s">
        <v>30</v>
      </c>
      <c r="E19" s="35"/>
      <c r="F19" s="37" t="s">
        <v>353</v>
      </c>
      <c r="G19" s="34"/>
      <c r="H19" s="34"/>
      <c r="I19" s="34" t="s">
        <v>17</v>
      </c>
      <c r="J19" s="34" t="s">
        <v>17</v>
      </c>
      <c r="K19" s="34" t="s">
        <v>22</v>
      </c>
      <c r="L19" s="34" t="s">
        <v>326</v>
      </c>
      <c r="M19" s="29" t="str">
        <f>IFERROR(__xludf.DUMMYFUNCTION("REGEXEXTRACT(F21, ""[Dd]ata [Pp]reparation:?.*"")"),"#N/A")</f>
        <v>#N/A</v>
      </c>
    </row>
    <row r="20" ht="15.75" customHeight="1">
      <c r="A20" s="35">
        <f t="shared" si="1"/>
        <v>17</v>
      </c>
      <c r="B20" s="35"/>
      <c r="C20" s="36" t="s">
        <v>354</v>
      </c>
      <c r="D20" s="35" t="s">
        <v>30</v>
      </c>
      <c r="E20" s="35"/>
      <c r="F20" s="37" t="s">
        <v>355</v>
      </c>
      <c r="G20" s="34" t="s">
        <v>356</v>
      </c>
      <c r="H20" s="34" t="s">
        <v>357</v>
      </c>
      <c r="I20" s="34" t="s">
        <v>358</v>
      </c>
      <c r="J20" s="34" t="s">
        <v>17</v>
      </c>
      <c r="K20" s="34" t="s">
        <v>18</v>
      </c>
      <c r="L20" s="34" t="s">
        <v>324</v>
      </c>
      <c r="M20" s="29" t="str">
        <f>IFERROR(__xludf.DUMMYFUNCTION("REGEXEXTRACT(F22, ""[Dd]ata [Pp]reparation:?.*"")"),"#N/A")</f>
        <v>#N/A</v>
      </c>
    </row>
    <row r="21" ht="15.75" customHeight="1">
      <c r="A21" s="35">
        <f t="shared" si="1"/>
        <v>18</v>
      </c>
      <c r="B21" s="35"/>
      <c r="C21" s="36" t="s">
        <v>359</v>
      </c>
      <c r="D21" s="35" t="s">
        <v>30</v>
      </c>
      <c r="E21" s="35"/>
      <c r="F21" s="37" t="s">
        <v>360</v>
      </c>
      <c r="G21" s="34" t="s">
        <v>361</v>
      </c>
      <c r="H21" s="34" t="s">
        <v>362</v>
      </c>
      <c r="I21" s="34" t="s">
        <v>17</v>
      </c>
      <c r="J21" s="34" t="s">
        <v>17</v>
      </c>
      <c r="K21" s="34" t="s">
        <v>18</v>
      </c>
      <c r="L21" s="34" t="s">
        <v>324</v>
      </c>
      <c r="M21" s="29" t="str">
        <f>IFERROR(__xludf.DUMMYFUNCTION("REGEXEXTRACT(F23, ""[Dd]ata [Pp]reparation:?.*"")"),"#N/A")</f>
        <v>#N/A</v>
      </c>
    </row>
    <row r="22" ht="15.75" customHeight="1">
      <c r="A22" s="35">
        <f t="shared" si="1"/>
        <v>19</v>
      </c>
      <c r="B22" s="35"/>
      <c r="C22" s="36" t="s">
        <v>359</v>
      </c>
      <c r="D22" s="35" t="s">
        <v>30</v>
      </c>
      <c r="E22" s="35"/>
      <c r="F22" s="37" t="s">
        <v>363</v>
      </c>
      <c r="G22" s="34"/>
      <c r="H22" s="34"/>
      <c r="I22" s="34" t="s">
        <v>17</v>
      </c>
      <c r="J22" s="34" t="s">
        <v>17</v>
      </c>
      <c r="K22" s="34" t="s">
        <v>22</v>
      </c>
      <c r="L22" s="34" t="s">
        <v>326</v>
      </c>
      <c r="M22" s="29" t="str">
        <f>IFERROR(__xludf.DUMMYFUNCTION("REGEXEXTRACT(F24, ""[Dd]ata [Pp]reparation:?.*"")"),"Data preparation: In order to find the percentage of generated renewable energy in a county, I first had to split the primary fuel types in two sets, Renewable and Non-renewable. From this I could calculate for each country, the ratio of renewable to non-"&amp;"renewable power stations.")</f>
        <v>Data preparation: In order to find the percentage of generated renewable energy in a county, I first had to split the primary fuel types in two sets, Renewable and Non-renewable. From this I could calculate for each country, the ratio of renewable to non-renewable power stations.</v>
      </c>
    </row>
    <row r="23" ht="15.75" customHeight="1">
      <c r="A23" s="35">
        <f t="shared" si="1"/>
        <v>20</v>
      </c>
      <c r="B23" s="35"/>
      <c r="C23" s="36" t="s">
        <v>359</v>
      </c>
      <c r="D23" s="35" t="s">
        <v>30</v>
      </c>
      <c r="E23" s="35"/>
      <c r="F23" s="37" t="s">
        <v>364</v>
      </c>
      <c r="G23" s="34"/>
      <c r="H23" s="34"/>
      <c r="I23" s="34" t="s">
        <v>17</v>
      </c>
      <c r="J23" s="34" t="s">
        <v>17</v>
      </c>
      <c r="K23" s="34" t="s">
        <v>17</v>
      </c>
      <c r="L23" s="34" t="s">
        <v>17</v>
      </c>
      <c r="M23" s="29" t="str">
        <f>IFERROR(__xludf.DUMMYFUNCTION("REGEXEXTRACT(F25, ""[Dd]ata [Pp]reparation:?.*"")"),"#N/A")</f>
        <v>#N/A</v>
      </c>
    </row>
    <row r="24" ht="15.75" customHeight="1">
      <c r="A24" s="35">
        <f t="shared" si="1"/>
        <v>21</v>
      </c>
      <c r="B24" s="35"/>
      <c r="C24" s="36" t="s">
        <v>365</v>
      </c>
      <c r="D24" s="35" t="s">
        <v>30</v>
      </c>
      <c r="E24" s="35"/>
      <c r="F24" s="37" t="s">
        <v>366</v>
      </c>
      <c r="G24" s="34" t="s">
        <v>367</v>
      </c>
      <c r="H24" s="34" t="s">
        <v>332</v>
      </c>
      <c r="I24" s="34" t="s">
        <v>16</v>
      </c>
      <c r="J24" s="34" t="s">
        <v>17</v>
      </c>
      <c r="K24" s="34" t="s">
        <v>18</v>
      </c>
      <c r="L24" s="34" t="s">
        <v>324</v>
      </c>
      <c r="M24" s="29" t="str">
        <f>IFERROR(__xludf.DUMMYFUNCTION("REGEXEXTRACT(F26, ""[Dd]ata [Pp]reparation:?.*"")"),"#N/A")</f>
        <v>#N/A</v>
      </c>
    </row>
    <row r="25" ht="15.75" customHeight="1">
      <c r="A25" s="35">
        <f t="shared" si="1"/>
        <v>22</v>
      </c>
      <c r="B25" s="35"/>
      <c r="C25" s="36" t="s">
        <v>365</v>
      </c>
      <c r="D25" s="35" t="s">
        <v>30</v>
      </c>
      <c r="E25" s="35"/>
      <c r="F25" s="37" t="s">
        <v>368</v>
      </c>
      <c r="G25" s="34"/>
      <c r="H25" s="34"/>
      <c r="I25" s="34" t="s">
        <v>17</v>
      </c>
      <c r="J25" s="34" t="s">
        <v>17</v>
      </c>
      <c r="K25" s="34" t="s">
        <v>22</v>
      </c>
      <c r="L25" s="34" t="s">
        <v>326</v>
      </c>
      <c r="M25" s="29" t="str">
        <f>IFERROR(__xludf.DUMMYFUNCTION("REGEXEXTRACT(F27, ""[Dd]ata [Pp]reparation:?.*"")"),"Data Preparation: The data has been filtered to only use data from the United Kingdom.")</f>
        <v>Data Preparation: The data has been filtered to only use data from the United Kingdom.</v>
      </c>
    </row>
    <row r="26" ht="15.75" customHeight="1">
      <c r="A26" s="35">
        <f t="shared" si="1"/>
        <v>23</v>
      </c>
      <c r="B26" s="35"/>
      <c r="C26" s="36" t="s">
        <v>365</v>
      </c>
      <c r="D26" s="35" t="s">
        <v>30</v>
      </c>
      <c r="E26" s="35"/>
      <c r="F26" s="37" t="s">
        <v>369</v>
      </c>
      <c r="G26" s="34"/>
      <c r="H26" s="34"/>
      <c r="I26" s="34" t="s">
        <v>17</v>
      </c>
      <c r="J26" s="34" t="s">
        <v>17</v>
      </c>
      <c r="K26" s="34" t="s">
        <v>110</v>
      </c>
      <c r="L26" s="34" t="s">
        <v>17</v>
      </c>
      <c r="M26" s="29" t="str">
        <f>IFERROR(__xludf.DUMMYFUNCTION("REGEXEXTRACT(F28, ""[Dd]ata [Pp]reparation:?.*"")"),"#N/A")</f>
        <v>#N/A</v>
      </c>
    </row>
    <row r="27" ht="15.75" customHeight="1">
      <c r="A27" s="35">
        <f t="shared" si="1"/>
        <v>24</v>
      </c>
      <c r="B27" s="35"/>
      <c r="C27" s="36" t="s">
        <v>370</v>
      </c>
      <c r="D27" s="35" t="s">
        <v>30</v>
      </c>
      <c r="E27" s="35"/>
      <c r="F27" s="37" t="s">
        <v>371</v>
      </c>
      <c r="G27" s="34" t="s">
        <v>372</v>
      </c>
      <c r="H27" s="34" t="s">
        <v>373</v>
      </c>
      <c r="I27" s="34" t="s">
        <v>17</v>
      </c>
      <c r="J27" s="34" t="s">
        <v>17</v>
      </c>
      <c r="K27" s="34" t="s">
        <v>18</v>
      </c>
      <c r="L27" s="34" t="s">
        <v>324</v>
      </c>
      <c r="M27" s="29" t="str">
        <f>IFERROR(__xludf.DUMMYFUNCTION("REGEXEXTRACT(F29, ""[Dd]ata [Pp]reparation:?.*"")"),"Data Preparation        Filtered out all unrenewable fuel sources.")</f>
        <v>Data Preparation        Filtered out all unrenewable fuel sources.</v>
      </c>
    </row>
    <row r="28" ht="15.75" customHeight="1">
      <c r="A28" s="35">
        <f t="shared" si="1"/>
        <v>25</v>
      </c>
      <c r="B28" s="35"/>
      <c r="C28" s="36" t="s">
        <v>370</v>
      </c>
      <c r="D28" s="35" t="s">
        <v>30</v>
      </c>
      <c r="E28" s="35"/>
      <c r="F28" s="37" t="s">
        <v>374</v>
      </c>
      <c r="G28" s="34"/>
      <c r="H28" s="34"/>
      <c r="I28" s="34" t="s">
        <v>17</v>
      </c>
      <c r="J28" s="34" t="s">
        <v>17</v>
      </c>
      <c r="K28" s="34" t="s">
        <v>22</v>
      </c>
      <c r="L28" s="34" t="s">
        <v>326</v>
      </c>
      <c r="M28" s="29" t="str">
        <f>IFERROR(__xludf.DUMMYFUNCTION("REGEXEXTRACT(F30, ""[Dd]ata [Pp]reparation:?.*"")"),"#N/A")</f>
        <v>#N/A</v>
      </c>
    </row>
    <row r="29" ht="15.75" customHeight="1">
      <c r="A29" s="35">
        <f t="shared" si="1"/>
        <v>26</v>
      </c>
      <c r="B29" s="35"/>
      <c r="C29" s="36" t="s">
        <v>375</v>
      </c>
      <c r="D29" s="35" t="s">
        <v>30</v>
      </c>
      <c r="E29" s="35"/>
      <c r="F29" s="37" t="s">
        <v>376</v>
      </c>
      <c r="G29" s="34" t="s">
        <v>377</v>
      </c>
      <c r="H29" s="34" t="s">
        <v>378</v>
      </c>
      <c r="I29" s="34" t="s">
        <v>17</v>
      </c>
      <c r="J29" s="34" t="s">
        <v>17</v>
      </c>
      <c r="K29" s="34" t="s">
        <v>18</v>
      </c>
      <c r="L29" s="34" t="s">
        <v>324</v>
      </c>
      <c r="M29" s="29" t="str">
        <f>IFERROR(__xludf.DUMMYFUNCTION("REGEXEXTRACT(F31, ""[Dd]ata [Pp]reparation:?.*"")"),"#N/A")</f>
        <v>#N/A</v>
      </c>
    </row>
    <row r="30" ht="15.75" customHeight="1">
      <c r="A30" s="35">
        <f t="shared" si="1"/>
        <v>27</v>
      </c>
      <c r="B30" s="35"/>
      <c r="C30" s="36" t="s">
        <v>375</v>
      </c>
      <c r="D30" s="35" t="s">
        <v>30</v>
      </c>
      <c r="E30" s="35"/>
      <c r="F30" s="37" t="s">
        <v>379</v>
      </c>
      <c r="G30" s="34"/>
      <c r="H30" s="34"/>
      <c r="I30" s="34" t="s">
        <v>17</v>
      </c>
      <c r="J30" s="34" t="s">
        <v>17</v>
      </c>
      <c r="K30" s="34" t="s">
        <v>22</v>
      </c>
      <c r="L30" s="34" t="s">
        <v>326</v>
      </c>
      <c r="M30" s="29" t="str">
        <f>IFERROR(__xludf.DUMMYFUNCTION("REGEXEXTRACT(F32, ""[Dd]ata [Pp]reparation:?.*"")"),"#N/A")</f>
        <v>#N/A</v>
      </c>
    </row>
    <row r="31" ht="15.75" customHeight="1">
      <c r="A31" s="35">
        <f t="shared" si="1"/>
        <v>28</v>
      </c>
      <c r="B31" s="35"/>
      <c r="C31" s="36" t="s">
        <v>380</v>
      </c>
      <c r="D31" s="35" t="s">
        <v>30</v>
      </c>
      <c r="E31" s="35"/>
      <c r="F31" s="37" t="s">
        <v>381</v>
      </c>
      <c r="G31" s="34" t="s">
        <v>382</v>
      </c>
      <c r="H31" s="34" t="s">
        <v>28</v>
      </c>
      <c r="I31" s="34" t="s">
        <v>17</v>
      </c>
      <c r="J31" s="34" t="s">
        <v>17</v>
      </c>
      <c r="K31" s="34" t="s">
        <v>18</v>
      </c>
      <c r="L31" s="34" t="s">
        <v>383</v>
      </c>
      <c r="M31" s="29" t="str">
        <f>IFERROR(__xludf.DUMMYFUNCTION("REGEXEXTRACT(F33, ""[Dd]ata [Pp]reparation:?.*"")"),"#N/A")</f>
        <v>#N/A</v>
      </c>
    </row>
    <row r="32" ht="15.75" customHeight="1">
      <c r="A32" s="35">
        <f t="shared" si="1"/>
        <v>29</v>
      </c>
      <c r="B32" s="35"/>
      <c r="C32" s="36" t="s">
        <v>384</v>
      </c>
      <c r="D32" s="35" t="s">
        <v>30</v>
      </c>
      <c r="E32" s="35"/>
      <c r="F32" s="37" t="s">
        <v>385</v>
      </c>
      <c r="G32" s="34" t="s">
        <v>386</v>
      </c>
      <c r="H32" s="38" t="s">
        <v>387</v>
      </c>
      <c r="I32" s="34" t="s">
        <v>388</v>
      </c>
      <c r="J32" s="34" t="s">
        <v>17</v>
      </c>
      <c r="K32" s="34" t="s">
        <v>18</v>
      </c>
      <c r="L32" s="34" t="s">
        <v>324</v>
      </c>
      <c r="M32" s="29" t="str">
        <f>IFERROR(__xludf.DUMMYFUNCTION("REGEXEXTRACT(F34, ""[Dd]ata [Pp]reparation:?.*"")"),"#N/A")</f>
        <v>#N/A</v>
      </c>
    </row>
    <row r="33" ht="15.75" customHeight="1">
      <c r="A33" s="35">
        <f t="shared" si="1"/>
        <v>30</v>
      </c>
      <c r="B33" s="35"/>
      <c r="C33" s="36" t="s">
        <v>384</v>
      </c>
      <c r="D33" s="35" t="s">
        <v>30</v>
      </c>
      <c r="E33" s="35"/>
      <c r="F33" s="37" t="s">
        <v>389</v>
      </c>
      <c r="G33" s="34"/>
      <c r="H33" s="34"/>
      <c r="I33" s="34" t="s">
        <v>17</v>
      </c>
      <c r="J33" s="34" t="s">
        <v>17</v>
      </c>
      <c r="K33" s="34" t="s">
        <v>22</v>
      </c>
      <c r="L33" s="34" t="s">
        <v>383</v>
      </c>
      <c r="M33" s="29" t="str">
        <f>IFERROR(__xludf.DUMMYFUNCTION("REGEXEXTRACT(F35, ""[Dd]ata [Pp]reparation:?.*"")"),"Data Preparation: Convert the CSV File to XLSX File.")</f>
        <v>Data Preparation: Convert the CSV File to XLSX File.</v>
      </c>
    </row>
    <row r="34" ht="15.75" customHeight="1">
      <c r="A34" s="35">
        <f t="shared" si="1"/>
        <v>31</v>
      </c>
      <c r="B34" s="35"/>
      <c r="C34" s="36" t="s">
        <v>390</v>
      </c>
      <c r="D34" s="35" t="s">
        <v>30</v>
      </c>
      <c r="E34" s="35"/>
      <c r="F34" s="37" t="s">
        <v>391</v>
      </c>
      <c r="G34" s="34" t="s">
        <v>392</v>
      </c>
      <c r="H34" s="34" t="s">
        <v>393</v>
      </c>
      <c r="I34" s="34" t="s">
        <v>17</v>
      </c>
      <c r="J34" s="34" t="s">
        <v>17</v>
      </c>
      <c r="K34" s="34" t="s">
        <v>18</v>
      </c>
      <c r="L34" s="34" t="s">
        <v>324</v>
      </c>
      <c r="M34" s="29" t="str">
        <f>IFERROR(__xludf.DUMMYFUNCTION("REGEXEXTRACT(F36, ""[Dd]ata [Pp]reparation:?.*"")"),"#N/A")</f>
        <v>#N/A</v>
      </c>
    </row>
    <row r="35" ht="15.75" customHeight="1">
      <c r="A35" s="35">
        <f t="shared" si="1"/>
        <v>32</v>
      </c>
      <c r="B35" s="35"/>
      <c r="C35" s="36" t="s">
        <v>394</v>
      </c>
      <c r="D35" s="35" t="s">
        <v>30</v>
      </c>
      <c r="E35" s="35"/>
      <c r="F35" s="37" t="s">
        <v>395</v>
      </c>
      <c r="G35" s="34" t="s">
        <v>396</v>
      </c>
      <c r="H35" s="34" t="s">
        <v>323</v>
      </c>
      <c r="I35" s="34" t="s">
        <v>17</v>
      </c>
      <c r="J35" s="34" t="s">
        <v>17</v>
      </c>
      <c r="K35" s="34" t="s">
        <v>18</v>
      </c>
      <c r="L35" s="34" t="s">
        <v>324</v>
      </c>
      <c r="M35" s="29" t="str">
        <f>IFERROR(__xludf.DUMMYFUNCTION("REGEXEXTRACT(F37, ""[Dd]ata [Pp]reparation:?.*"")"),"#N/A")</f>
        <v>#N/A</v>
      </c>
    </row>
    <row r="36" ht="15.75" customHeight="1">
      <c r="A36" s="35">
        <f t="shared" si="1"/>
        <v>33</v>
      </c>
      <c r="B36" s="35"/>
      <c r="C36" s="36" t="s">
        <v>397</v>
      </c>
      <c r="D36" s="35" t="s">
        <v>30</v>
      </c>
      <c r="E36" s="35"/>
      <c r="F36" s="37" t="s">
        <v>398</v>
      </c>
      <c r="G36" s="34" t="s">
        <v>399</v>
      </c>
      <c r="H36" s="34" t="s">
        <v>28</v>
      </c>
      <c r="I36" s="34" t="s">
        <v>17</v>
      </c>
      <c r="J36" s="34" t="s">
        <v>17</v>
      </c>
      <c r="K36" s="34" t="s">
        <v>17</v>
      </c>
      <c r="L36" s="34" t="s">
        <v>324</v>
      </c>
      <c r="M36" s="29" t="str">
        <f>IFERROR(__xludf.DUMMYFUNCTION("REGEXEXTRACT(F38, ""[Dd]ata [Pp]reparation:?.*"")"),"#N/A")</f>
        <v>#N/A</v>
      </c>
    </row>
    <row r="37" ht="15.75" customHeight="1">
      <c r="A37" s="35">
        <f t="shared" si="1"/>
        <v>34</v>
      </c>
      <c r="B37" s="35"/>
      <c r="C37" s="36" t="s">
        <v>397</v>
      </c>
      <c r="D37" s="35" t="s">
        <v>30</v>
      </c>
      <c r="E37" s="35"/>
      <c r="F37" s="37" t="s">
        <v>400</v>
      </c>
      <c r="G37" s="34"/>
      <c r="H37" s="34"/>
      <c r="I37" s="34" t="s">
        <v>17</v>
      </c>
      <c r="J37" s="34" t="s">
        <v>17</v>
      </c>
      <c r="K37" s="34" t="s">
        <v>22</v>
      </c>
      <c r="L37" s="34" t="s">
        <v>383</v>
      </c>
      <c r="M37" s="29" t="str">
        <f>IFERROR(__xludf.DUMMYFUNCTION("REGEXEXTRACT(F39, ""[Dd]ata [Pp]reparation:?.*"")"),"Data Preparation: All Null values were removed where applicable.")</f>
        <v>Data Preparation: All Null values were removed where applicable.</v>
      </c>
    </row>
    <row r="38" ht="15.75" customHeight="1">
      <c r="A38" s="35">
        <f t="shared" si="1"/>
        <v>35</v>
      </c>
      <c r="B38" s="35"/>
      <c r="C38" s="36" t="s">
        <v>397</v>
      </c>
      <c r="D38" s="35" t="s">
        <v>30</v>
      </c>
      <c r="E38" s="35"/>
      <c r="F38" s="37" t="s">
        <v>401</v>
      </c>
      <c r="G38" s="34"/>
      <c r="H38" s="34"/>
      <c r="I38" s="34" t="s">
        <v>17</v>
      </c>
      <c r="J38" s="34" t="s">
        <v>17</v>
      </c>
      <c r="K38" s="34" t="s">
        <v>110</v>
      </c>
      <c r="L38" s="34" t="s">
        <v>17</v>
      </c>
      <c r="M38" s="29" t="str">
        <f>IFERROR(__xludf.DUMMYFUNCTION("REGEXEXTRACT(F40, ""[Dd]ata [Pp]reparation:?.*"")"),"#N/A")</f>
        <v>#N/A</v>
      </c>
    </row>
    <row r="39" ht="15.75" customHeight="1">
      <c r="A39" s="35">
        <f t="shared" si="1"/>
        <v>36</v>
      </c>
      <c r="B39" s="35"/>
      <c r="C39" s="36" t="s">
        <v>402</v>
      </c>
      <c r="D39" s="35" t="s">
        <v>30</v>
      </c>
      <c r="E39" s="35"/>
      <c r="F39" s="37" t="s">
        <v>403</v>
      </c>
      <c r="G39" s="34" t="s">
        <v>404</v>
      </c>
      <c r="H39" s="34" t="s">
        <v>405</v>
      </c>
      <c r="I39" s="34" t="s">
        <v>17</v>
      </c>
      <c r="J39" s="34" t="s">
        <v>17</v>
      </c>
      <c r="K39" s="34" t="s">
        <v>18</v>
      </c>
      <c r="L39" s="34" t="s">
        <v>324</v>
      </c>
      <c r="M39" s="29" t="str">
        <f>IFERROR(__xludf.DUMMYFUNCTION("REGEXEXTRACT(F41, ""[Dd]ata [Pp]reparation:?.*"")"),"Data preparation: In Excel I have calculated removed all of the repeating country names, for each of them calculated fatalities and count value.")</f>
        <v>Data preparation: In Excel I have calculated removed all of the repeating country names, for each of them calculated fatalities and count value.</v>
      </c>
    </row>
    <row r="40" ht="15.75" customHeight="1">
      <c r="A40" s="35">
        <f t="shared" si="1"/>
        <v>37</v>
      </c>
      <c r="B40" s="35"/>
      <c r="C40" s="36" t="s">
        <v>402</v>
      </c>
      <c r="D40" s="35" t="s">
        <v>30</v>
      </c>
      <c r="E40" s="35"/>
      <c r="F40" s="37" t="s">
        <v>406</v>
      </c>
      <c r="G40" s="34"/>
      <c r="H40" s="34"/>
      <c r="I40" s="34" t="s">
        <v>17</v>
      </c>
      <c r="J40" s="34" t="s">
        <v>17</v>
      </c>
      <c r="K40" s="34" t="s">
        <v>22</v>
      </c>
      <c r="L40" s="34" t="s">
        <v>326</v>
      </c>
      <c r="M40" s="29" t="str">
        <f>IFERROR(__xludf.DUMMYFUNCTION("REGEXEXTRACT(F42, ""[Dd]ata [Pp]reparation:?.*"")"),"#N/A")</f>
        <v>#N/A</v>
      </c>
    </row>
    <row r="41" ht="15.75" customHeight="1">
      <c r="A41" s="35">
        <f t="shared" si="1"/>
        <v>38</v>
      </c>
      <c r="B41" s="35"/>
      <c r="C41" s="36" t="s">
        <v>407</v>
      </c>
      <c r="D41" s="35" t="s">
        <v>30</v>
      </c>
      <c r="E41" s="35"/>
      <c r="F41" s="37" t="s">
        <v>408</v>
      </c>
      <c r="G41" s="34" t="s">
        <v>341</v>
      </c>
      <c r="H41" s="34" t="s">
        <v>28</v>
      </c>
      <c r="I41" s="34" t="s">
        <v>17</v>
      </c>
      <c r="J41" s="34" t="s">
        <v>17</v>
      </c>
      <c r="K41" s="34" t="s">
        <v>18</v>
      </c>
      <c r="L41" s="34" t="s">
        <v>324</v>
      </c>
      <c r="M41" s="29" t="str">
        <f>IFERROR(__xludf.DUMMYFUNCTION("REGEXEXTRACT(F43, ""[Dd]ata [Pp]reparation:?.*"")"),"#N/A")</f>
        <v>#N/A</v>
      </c>
    </row>
    <row r="42" ht="15.75" customHeight="1">
      <c r="A42" s="35">
        <f t="shared" si="1"/>
        <v>39</v>
      </c>
      <c r="B42" s="35"/>
      <c r="C42" s="36" t="s">
        <v>407</v>
      </c>
      <c r="D42" s="35" t="s">
        <v>30</v>
      </c>
      <c r="E42" s="35"/>
      <c r="F42" s="37" t="s">
        <v>409</v>
      </c>
      <c r="G42" s="34"/>
      <c r="H42" s="34"/>
      <c r="I42" s="34" t="s">
        <v>17</v>
      </c>
      <c r="J42" s="34" t="s">
        <v>17</v>
      </c>
      <c r="K42" s="34" t="s">
        <v>22</v>
      </c>
      <c r="L42" s="34" t="s">
        <v>326</v>
      </c>
      <c r="M42" s="29" t="str">
        <f>IFERROR(__xludf.DUMMYFUNCTION("REGEXEXTRACT(F44, ""[Dd]ata [Pp]reparation:?.*"")"),"Data Preparation:")</f>
        <v>Data Preparation:</v>
      </c>
    </row>
    <row r="43" ht="15.75" customHeight="1">
      <c r="A43" s="35">
        <f t="shared" si="1"/>
        <v>40</v>
      </c>
      <c r="B43" s="35"/>
      <c r="C43" s="36" t="s">
        <v>407</v>
      </c>
      <c r="D43" s="35" t="s">
        <v>30</v>
      </c>
      <c r="E43" s="35"/>
      <c r="F43" s="37" t="s">
        <v>410</v>
      </c>
      <c r="G43" s="34"/>
      <c r="H43" s="34"/>
      <c r="I43" s="34" t="s">
        <v>17</v>
      </c>
      <c r="J43" s="34" t="s">
        <v>17</v>
      </c>
      <c r="K43" s="34" t="s">
        <v>22</v>
      </c>
      <c r="L43" s="34" t="s">
        <v>383</v>
      </c>
      <c r="M43" s="29" t="str">
        <f>IFERROR(__xludf.DUMMYFUNCTION("REGEXEXTRACT(F45, ""[Dd]ata [Pp]reparation:?.*"")"),"Data Preparation:")</f>
        <v>Data Preparation:</v>
      </c>
    </row>
    <row r="44" ht="15.75" customHeight="1">
      <c r="A44" s="35">
        <f t="shared" si="1"/>
        <v>41</v>
      </c>
      <c r="B44" s="35"/>
      <c r="C44" s="36" t="s">
        <v>411</v>
      </c>
      <c r="D44" s="35" t="s">
        <v>30</v>
      </c>
      <c r="E44" s="35"/>
      <c r="F44" s="37" t="s">
        <v>412</v>
      </c>
      <c r="G44" s="34" t="s">
        <v>413</v>
      </c>
      <c r="H44" s="34" t="s">
        <v>414</v>
      </c>
      <c r="I44" s="34" t="s">
        <v>17</v>
      </c>
      <c r="J44" s="34" t="s">
        <v>17</v>
      </c>
      <c r="K44" s="34" t="s">
        <v>18</v>
      </c>
      <c r="L44" s="34" t="s">
        <v>324</v>
      </c>
      <c r="M44" s="29" t="str">
        <f>IFERROR(__xludf.DUMMYFUNCTION("REGEXEXTRACT(F46, ""[Dd]ata [Pp]reparation:?.*"")"),"#N/A")</f>
        <v>#N/A</v>
      </c>
    </row>
    <row r="45" ht="15.75" customHeight="1">
      <c r="A45" s="35">
        <f t="shared" si="1"/>
        <v>42</v>
      </c>
      <c r="B45" s="35"/>
      <c r="C45" s="36" t="s">
        <v>415</v>
      </c>
      <c r="D45" s="35" t="s">
        <v>30</v>
      </c>
      <c r="E45" s="35"/>
      <c r="F45" s="37" t="s">
        <v>416</v>
      </c>
      <c r="G45" s="34" t="s">
        <v>417</v>
      </c>
      <c r="H45" s="34" t="s">
        <v>418</v>
      </c>
      <c r="I45" s="34" t="s">
        <v>17</v>
      </c>
      <c r="J45" s="34" t="s">
        <v>17</v>
      </c>
      <c r="K45" s="34" t="s">
        <v>18</v>
      </c>
      <c r="L45" s="34" t="s">
        <v>324</v>
      </c>
      <c r="M45" s="29" t="str">
        <f>IFERROR(__xludf.DUMMYFUNCTION("REGEXEXTRACT(F47, ""[Dd]ata [Pp]reparation:?.*"")"),"#N/A")</f>
        <v>#N/A</v>
      </c>
    </row>
    <row r="46" ht="15.75" customHeight="1">
      <c r="A46" s="35">
        <f t="shared" si="1"/>
        <v>43</v>
      </c>
      <c r="B46" s="35"/>
      <c r="C46" s="36" t="s">
        <v>411</v>
      </c>
      <c r="D46" s="35" t="s">
        <v>30</v>
      </c>
      <c r="E46" s="35"/>
      <c r="F46" s="37" t="s">
        <v>65</v>
      </c>
      <c r="G46" s="34"/>
      <c r="H46" s="34"/>
      <c r="I46" s="34" t="s">
        <v>17</v>
      </c>
      <c r="J46" s="34" t="s">
        <v>17</v>
      </c>
      <c r="K46" s="34" t="s">
        <v>22</v>
      </c>
      <c r="L46" s="34" t="s">
        <v>383</v>
      </c>
      <c r="M46" s="29" t="str">
        <f>IFERROR(__xludf.DUMMYFUNCTION("REGEXEXTRACT(F48, ""[Dd]ata [Pp]reparation:?.*"")"),"#N/A")</f>
        <v>#N/A</v>
      </c>
    </row>
    <row r="47" ht="15.75" customHeight="1">
      <c r="A47" s="35">
        <f t="shared" si="1"/>
        <v>44</v>
      </c>
      <c r="B47" s="35"/>
      <c r="C47" s="36" t="s">
        <v>411</v>
      </c>
      <c r="D47" s="31" t="s">
        <v>30</v>
      </c>
      <c r="E47" s="34"/>
      <c r="F47" s="33" t="s">
        <v>419</v>
      </c>
      <c r="G47" s="34"/>
      <c r="H47" s="34"/>
      <c r="I47" s="34" t="s">
        <v>17</v>
      </c>
      <c r="J47" s="34" t="s">
        <v>17</v>
      </c>
      <c r="K47" s="34" t="s">
        <v>22</v>
      </c>
      <c r="L47" s="34" t="s">
        <v>383</v>
      </c>
      <c r="M47" s="29" t="str">
        <f>IFERROR(__xludf.DUMMYFUNCTION("REGEXEXTRACT(F49, ""[Dd]ata [Pp]reparation:?.*"")"),"Data Preparation:")</f>
        <v>Data Preparation:</v>
      </c>
    </row>
    <row r="48" ht="15.75" customHeight="1">
      <c r="A48" s="35">
        <f t="shared" si="1"/>
        <v>45</v>
      </c>
      <c r="B48" s="35"/>
      <c r="C48" s="36" t="s">
        <v>411</v>
      </c>
      <c r="D48" s="31" t="s">
        <v>30</v>
      </c>
      <c r="E48" s="34"/>
      <c r="F48" s="33" t="s">
        <v>420</v>
      </c>
      <c r="G48" s="34"/>
      <c r="H48" s="34"/>
      <c r="I48" s="34" t="s">
        <v>17</v>
      </c>
      <c r="J48" s="34" t="s">
        <v>17</v>
      </c>
      <c r="K48" s="34" t="s">
        <v>22</v>
      </c>
      <c r="L48" s="34" t="s">
        <v>383</v>
      </c>
      <c r="M48" s="29" t="str">
        <f>IFERROR(__xludf.DUMMYFUNCTION("REGEXEXTRACT(F50, ""[Dd]ata [Pp]reparation:?.*"")"),"#N/A")</f>
        <v>#N/A</v>
      </c>
    </row>
    <row r="49" ht="15.75" customHeight="1">
      <c r="A49" s="35">
        <f t="shared" si="1"/>
        <v>46</v>
      </c>
      <c r="B49" s="35"/>
      <c r="C49" s="36" t="s">
        <v>415</v>
      </c>
      <c r="D49" s="31" t="s">
        <v>30</v>
      </c>
      <c r="E49" s="34"/>
      <c r="F49" s="33" t="s">
        <v>421</v>
      </c>
      <c r="G49" s="34" t="s">
        <v>422</v>
      </c>
      <c r="H49" s="34" t="s">
        <v>418</v>
      </c>
      <c r="I49" s="34" t="s">
        <v>17</v>
      </c>
      <c r="J49" s="34" t="s">
        <v>17</v>
      </c>
      <c r="K49" s="34" t="s">
        <v>18</v>
      </c>
      <c r="L49" s="34" t="s">
        <v>324</v>
      </c>
      <c r="M49" s="29" t="str">
        <f>IFERROR(__xludf.DUMMYFUNCTION("REGEXEXTRACT(F51, ""[Dd]ata [Pp]reparation:?.*"")"),"Data Preparation:")</f>
        <v>Data Preparation:</v>
      </c>
    </row>
    <row r="50" ht="15.75" customHeight="1">
      <c r="A50" s="35">
        <f t="shared" si="1"/>
        <v>47</v>
      </c>
      <c r="B50" s="35"/>
      <c r="C50" s="36" t="s">
        <v>415</v>
      </c>
      <c r="D50" s="31" t="s">
        <v>30</v>
      </c>
      <c r="E50" s="34"/>
      <c r="F50" s="33" t="s">
        <v>423</v>
      </c>
      <c r="G50" s="34"/>
      <c r="H50" s="34"/>
      <c r="I50" s="34" t="s">
        <v>17</v>
      </c>
      <c r="J50" s="34" t="s">
        <v>17</v>
      </c>
      <c r="K50" s="34" t="s">
        <v>22</v>
      </c>
      <c r="L50" s="34" t="s">
        <v>326</v>
      </c>
      <c r="M50" s="29" t="str">
        <f>IFERROR(__xludf.DUMMYFUNCTION("REGEXEXTRACT(F52, ""[Dd]ata [Pp]reparation:?.*"")"),"#N/A")</f>
        <v>#N/A</v>
      </c>
    </row>
    <row r="51" ht="15.75" customHeight="1">
      <c r="A51" s="35">
        <f t="shared" si="1"/>
        <v>48</v>
      </c>
      <c r="B51" s="35"/>
      <c r="C51" s="36" t="s">
        <v>424</v>
      </c>
      <c r="D51" s="31" t="s">
        <v>30</v>
      </c>
      <c r="E51" s="34"/>
      <c r="F51" s="33" t="s">
        <v>425</v>
      </c>
      <c r="G51" s="34"/>
      <c r="H51" s="34"/>
      <c r="I51" s="34" t="s">
        <v>17</v>
      </c>
      <c r="J51" s="34" t="s">
        <v>17</v>
      </c>
      <c r="K51" s="34" t="s">
        <v>18</v>
      </c>
      <c r="L51" s="34" t="s">
        <v>324</v>
      </c>
      <c r="M51" s="29" t="str">
        <f>IFERROR(__xludf.DUMMYFUNCTION("REGEXEXTRACT(F53, ""[Dd]ata [Pp]reparation:?.*"")"),"Data Preparation: Filters out all countries apart from China")</f>
        <v>Data Preparation: Filters out all countries apart from China</v>
      </c>
    </row>
    <row r="52" ht="15.75" customHeight="1">
      <c r="A52" s="35">
        <f t="shared" si="1"/>
        <v>49</v>
      </c>
      <c r="B52" s="35"/>
      <c r="C52" s="36" t="s">
        <v>424</v>
      </c>
      <c r="D52" s="35" t="s">
        <v>30</v>
      </c>
      <c r="E52" s="35"/>
      <c r="F52" s="37" t="s">
        <v>426</v>
      </c>
      <c r="G52" s="34"/>
      <c r="H52" s="34"/>
      <c r="I52" s="34" t="s">
        <v>17</v>
      </c>
      <c r="J52" s="34" t="s">
        <v>17</v>
      </c>
      <c r="K52" s="34" t="s">
        <v>22</v>
      </c>
      <c r="L52" s="34" t="s">
        <v>383</v>
      </c>
      <c r="M52" s="29" t="str">
        <f>IFERROR(__xludf.DUMMYFUNCTION("REGEXEXTRACT(F54, ""[Dd]ata [Pp]reparation:?.*"")"),"#N/A")</f>
        <v>#N/A</v>
      </c>
    </row>
    <row r="53" ht="15.75" customHeight="1">
      <c r="A53" s="35">
        <f t="shared" si="1"/>
        <v>50</v>
      </c>
      <c r="B53" s="35"/>
      <c r="C53" s="36" t="s">
        <v>427</v>
      </c>
      <c r="D53" s="35" t="s">
        <v>30</v>
      </c>
      <c r="E53" s="35"/>
      <c r="F53" s="37" t="s">
        <v>428</v>
      </c>
      <c r="G53" s="34" t="s">
        <v>429</v>
      </c>
      <c r="H53" s="34" t="s">
        <v>430</v>
      </c>
      <c r="I53" s="34" t="s">
        <v>17</v>
      </c>
      <c r="J53" s="34" t="s">
        <v>17</v>
      </c>
      <c r="K53" s="34" t="s">
        <v>18</v>
      </c>
      <c r="L53" s="34" t="s">
        <v>324</v>
      </c>
      <c r="M53" s="29" t="str">
        <f>IFERROR(__xludf.DUMMYFUNCTION("REGEXEXTRACT(F55, ""[Dd]ata [Pp]reparation:?.*"")"),"#N/A")</f>
        <v>#N/A</v>
      </c>
    </row>
    <row r="54" ht="15.75" customHeight="1">
      <c r="A54" s="35">
        <f t="shared" si="1"/>
        <v>51</v>
      </c>
      <c r="B54" s="35"/>
      <c r="C54" s="36" t="s">
        <v>427</v>
      </c>
      <c r="D54" s="35" t="s">
        <v>30</v>
      </c>
      <c r="E54" s="35"/>
      <c r="F54" s="37" t="s">
        <v>431</v>
      </c>
      <c r="G54" s="34"/>
      <c r="H54" s="34"/>
      <c r="I54" s="34" t="s">
        <v>17</v>
      </c>
      <c r="J54" s="34" t="s">
        <v>17</v>
      </c>
      <c r="K54" s="34" t="s">
        <v>22</v>
      </c>
      <c r="L54" s="34" t="s">
        <v>17</v>
      </c>
      <c r="M54" s="29" t="str">
        <f>IFERROR(__xludf.DUMMYFUNCTION("REGEXEXTRACT(F56, ""[Dd]ata [Pp]reparation:?.*"")"),"#N/A")</f>
        <v>#N/A</v>
      </c>
    </row>
    <row r="55" ht="15.75" customHeight="1">
      <c r="A55" s="35">
        <f t="shared" si="1"/>
        <v>52</v>
      </c>
      <c r="B55" s="35"/>
      <c r="C55" s="39" t="s">
        <v>432</v>
      </c>
      <c r="D55" s="35" t="s">
        <v>30</v>
      </c>
      <c r="E55" s="35"/>
      <c r="F55" s="37" t="s">
        <v>433</v>
      </c>
      <c r="G55" s="34" t="s">
        <v>434</v>
      </c>
      <c r="H55" s="34" t="s">
        <v>435</v>
      </c>
      <c r="I55" s="34" t="s">
        <v>17</v>
      </c>
      <c r="J55" s="34" t="s">
        <v>17</v>
      </c>
      <c r="K55" s="34" t="s">
        <v>18</v>
      </c>
      <c r="L55" s="34" t="s">
        <v>324</v>
      </c>
      <c r="M55" s="29" t="str">
        <f>IFERROR(__xludf.DUMMYFUNCTION("REGEXEXTRACT(F57, ""[Dd]ata [Pp]reparation:?.*"")"),"#N/A")</f>
        <v>#N/A</v>
      </c>
    </row>
    <row r="56" ht="15.75" customHeight="1">
      <c r="A56" s="35">
        <f t="shared" si="1"/>
        <v>53</v>
      </c>
      <c r="B56" s="35"/>
      <c r="C56" s="36" t="s">
        <v>436</v>
      </c>
      <c r="D56" s="35" t="s">
        <v>30</v>
      </c>
      <c r="E56" s="35"/>
      <c r="F56" s="37" t="s">
        <v>437</v>
      </c>
      <c r="G56" s="34" t="s">
        <v>438</v>
      </c>
      <c r="H56" s="34" t="s">
        <v>439</v>
      </c>
      <c r="I56" s="34" t="s">
        <v>17</v>
      </c>
      <c r="J56" s="34" t="s">
        <v>17</v>
      </c>
      <c r="K56" s="34" t="s">
        <v>18</v>
      </c>
      <c r="L56" s="34" t="s">
        <v>324</v>
      </c>
      <c r="M56" s="29" t="str">
        <f>IFERROR(__xludf.DUMMYFUNCTION("REGEXEXTRACT(F58, ""[Dd]ata [Pp]reparation:?.*"")"),"Data preparation: The data set used in this visual design is not altered, and I filtered the countries of South America.")</f>
        <v>Data preparation: The data set used in this visual design is not altered, and I filtered the countries of South America.</v>
      </c>
    </row>
    <row r="57" ht="15.75" customHeight="1">
      <c r="A57" s="35">
        <f t="shared" si="1"/>
        <v>54</v>
      </c>
      <c r="B57" s="35"/>
      <c r="C57" s="36" t="s">
        <v>436</v>
      </c>
      <c r="D57" s="35" t="s">
        <v>30</v>
      </c>
      <c r="E57" s="35"/>
      <c r="F57" s="37" t="s">
        <v>440</v>
      </c>
      <c r="G57" s="34"/>
      <c r="H57" s="34"/>
      <c r="I57" s="34" t="s">
        <v>17</v>
      </c>
      <c r="J57" s="34" t="s">
        <v>17</v>
      </c>
      <c r="K57" s="34" t="s">
        <v>22</v>
      </c>
      <c r="L57" s="34" t="s">
        <v>383</v>
      </c>
      <c r="M57" s="29" t="str">
        <f>IFERROR(__xludf.DUMMYFUNCTION("REGEXEXTRACT(F59, ""[Dd]ata [Pp]reparation:?.*"")"),"#N/A")</f>
        <v>#N/A</v>
      </c>
    </row>
    <row r="58" ht="15.75" customHeight="1">
      <c r="A58" s="35">
        <f t="shared" si="1"/>
        <v>55</v>
      </c>
      <c r="B58" s="35"/>
      <c r="C58" s="36" t="s">
        <v>441</v>
      </c>
      <c r="D58" s="35" t="s">
        <v>30</v>
      </c>
      <c r="E58" s="35"/>
      <c r="F58" s="37" t="s">
        <v>442</v>
      </c>
      <c r="G58" s="34" t="s">
        <v>443</v>
      </c>
      <c r="H58" s="34" t="s">
        <v>444</v>
      </c>
      <c r="I58" s="34" t="s">
        <v>445</v>
      </c>
      <c r="J58" s="34" t="s">
        <v>17</v>
      </c>
      <c r="K58" s="34" t="s">
        <v>18</v>
      </c>
      <c r="L58" s="34" t="s">
        <v>324</v>
      </c>
      <c r="M58" s="29" t="str">
        <f>IFERROR(__xludf.DUMMYFUNCTION("REGEXEXTRACT(F60, ""[Dd]ata [Pp]reparation:?.*"")"),"Data Preparation: Filter out all countries apart from the United Kingdom")</f>
        <v>Data Preparation: Filter out all countries apart from the United Kingdom</v>
      </c>
    </row>
    <row r="59" ht="15.75" customHeight="1">
      <c r="A59" s="35">
        <f t="shared" si="1"/>
        <v>56</v>
      </c>
      <c r="B59" s="35"/>
      <c r="C59" s="36" t="s">
        <v>441</v>
      </c>
      <c r="D59" s="35" t="s">
        <v>30</v>
      </c>
      <c r="E59" s="35"/>
      <c r="F59" s="37" t="s">
        <v>446</v>
      </c>
      <c r="G59" s="34"/>
      <c r="H59" s="34"/>
      <c r="I59" s="34" t="s">
        <v>17</v>
      </c>
      <c r="J59" s="34" t="s">
        <v>17</v>
      </c>
      <c r="K59" s="34" t="s">
        <v>17</v>
      </c>
      <c r="L59" s="34" t="s">
        <v>17</v>
      </c>
      <c r="M59" s="29" t="str">
        <f>IFERROR(__xludf.DUMMYFUNCTION("REGEXEXTRACT(F61, ""[Dd]ata [Pp]reparation:?.*"")"),"Data Preparation : - Filtered the dataset to European countries only.")</f>
        <v>Data Preparation : - Filtered the dataset to European countries only.</v>
      </c>
    </row>
    <row r="60" ht="15.75" customHeight="1">
      <c r="A60" s="35">
        <f t="shared" si="1"/>
        <v>57</v>
      </c>
      <c r="B60" s="35"/>
      <c r="C60" s="36" t="s">
        <v>447</v>
      </c>
      <c r="D60" s="35" t="s">
        <v>30</v>
      </c>
      <c r="E60" s="35"/>
      <c r="F60" s="37" t="s">
        <v>448</v>
      </c>
      <c r="G60" s="34" t="s">
        <v>449</v>
      </c>
      <c r="H60" s="34" t="s">
        <v>450</v>
      </c>
      <c r="I60" s="34" t="s">
        <v>17</v>
      </c>
      <c r="J60" s="34" t="s">
        <v>17</v>
      </c>
      <c r="K60" s="34" t="s">
        <v>18</v>
      </c>
      <c r="L60" s="34" t="s">
        <v>324</v>
      </c>
      <c r="M60" s="29" t="str">
        <f>IFERROR(__xludf.DUMMYFUNCTION("REGEXEXTRACT(F62, ""[Dd]ata [Pp]reparation:?.*"")"),"#N/A")</f>
        <v>#N/A</v>
      </c>
    </row>
    <row r="61" ht="15.75" customHeight="1">
      <c r="A61" s="35">
        <f t="shared" si="1"/>
        <v>58</v>
      </c>
      <c r="B61" s="35"/>
      <c r="C61" s="40" t="s">
        <v>451</v>
      </c>
      <c r="D61" s="35" t="s">
        <v>30</v>
      </c>
      <c r="E61" s="35"/>
      <c r="F61" s="37" t="s">
        <v>452</v>
      </c>
      <c r="G61" s="34" t="s">
        <v>453</v>
      </c>
      <c r="H61" s="34" t="s">
        <v>450</v>
      </c>
      <c r="I61" s="34" t="s">
        <v>17</v>
      </c>
      <c r="J61" s="34" t="s">
        <v>17</v>
      </c>
      <c r="K61" s="34" t="s">
        <v>18</v>
      </c>
      <c r="L61" s="34" t="s">
        <v>324</v>
      </c>
      <c r="M61" s="29" t="str">
        <f>IFERROR(__xludf.DUMMYFUNCTION("REGEXEXTRACT(F63, ""[Dd]ata [Pp]reparation:?.*"")"),"Data preparation : I grouped the whole countries into seven continents. In addition, I delivered the primary fuel into renewable and non-renewable types.")</f>
        <v>Data preparation : I grouped the whole countries into seven continents. In addition, I delivered the primary fuel into renewable and non-renewable types.</v>
      </c>
    </row>
    <row r="62" ht="15.75" customHeight="1">
      <c r="A62" s="35">
        <f t="shared" si="1"/>
        <v>59</v>
      </c>
      <c r="B62" s="35"/>
      <c r="C62" s="40" t="s">
        <v>451</v>
      </c>
      <c r="D62" s="35" t="s">
        <v>30</v>
      </c>
      <c r="E62" s="35"/>
      <c r="F62" s="37" t="s">
        <v>454</v>
      </c>
      <c r="G62" s="34"/>
      <c r="H62" s="34"/>
      <c r="I62" s="34" t="s">
        <v>17</v>
      </c>
      <c r="J62" s="34" t="s">
        <v>17</v>
      </c>
      <c r="K62" s="34" t="s">
        <v>22</v>
      </c>
      <c r="L62" s="34" t="s">
        <v>383</v>
      </c>
      <c r="M62" s="29" t="str">
        <f>IFERROR(__xludf.DUMMYFUNCTION("REGEXEXTRACT(F64, ""[Dd]ata [Pp]reparation:?.*"")"),"#N/A")</f>
        <v>#N/A</v>
      </c>
    </row>
    <row r="63" ht="15.75" customHeight="1">
      <c r="A63" s="35"/>
      <c r="B63" s="35"/>
      <c r="C63" s="36" t="s">
        <v>455</v>
      </c>
      <c r="D63" s="35"/>
      <c r="E63" s="35"/>
      <c r="F63" s="37" t="s">
        <v>456</v>
      </c>
      <c r="G63" s="34" t="s">
        <v>399</v>
      </c>
      <c r="H63" s="34" t="s">
        <v>457</v>
      </c>
      <c r="I63" s="34" t="s">
        <v>445</v>
      </c>
      <c r="J63" s="34" t="s">
        <v>17</v>
      </c>
      <c r="K63" s="34" t="s">
        <v>18</v>
      </c>
      <c r="L63" s="34" t="s">
        <v>324</v>
      </c>
      <c r="M63" s="29" t="str">
        <f>IFERROR(__xludf.DUMMYFUNCTION("REGEXEXTRACT(F65, ""[Dd]ata [Pp]reparation:?.*"")"),"#N/A")</f>
        <v>#N/A</v>
      </c>
    </row>
    <row r="64" ht="15.75" customHeight="1">
      <c r="A64" s="35"/>
      <c r="B64" s="35"/>
      <c r="C64" s="36" t="s">
        <v>455</v>
      </c>
      <c r="D64" s="35"/>
      <c r="E64" s="35"/>
      <c r="F64" s="37" t="s">
        <v>458</v>
      </c>
      <c r="G64" s="34"/>
      <c r="H64" s="34"/>
      <c r="I64" s="34" t="s">
        <v>17</v>
      </c>
      <c r="J64" s="34" t="s">
        <v>17</v>
      </c>
      <c r="K64" s="34" t="s">
        <v>22</v>
      </c>
      <c r="L64" s="34" t="s">
        <v>383</v>
      </c>
      <c r="M64" s="29" t="str">
        <f>IFERROR(__xludf.DUMMYFUNCTION("REGEXEXTRACT(F66, ""[Dd]ata [Pp]reparation:?.*"")"),"#N/A")</f>
        <v>#N/A</v>
      </c>
    </row>
    <row r="65" ht="15.75" customHeight="1">
      <c r="A65" s="35"/>
      <c r="B65" s="35"/>
      <c r="C65" s="36" t="s">
        <v>455</v>
      </c>
      <c r="D65" s="35"/>
      <c r="E65" s="35"/>
      <c r="F65" s="37" t="s">
        <v>459</v>
      </c>
      <c r="G65" s="34"/>
      <c r="H65" s="34"/>
      <c r="I65" s="34" t="s">
        <v>17</v>
      </c>
      <c r="J65" s="34" t="s">
        <v>17</v>
      </c>
      <c r="K65" s="34" t="s">
        <v>22</v>
      </c>
      <c r="L65" s="34" t="s">
        <v>383</v>
      </c>
      <c r="M65" s="29" t="str">
        <f>IFERROR(__xludf.DUMMYFUNCTION("REGEXEXTRACT(F67, ""[Dd]ata [Pp]reparation:?.*"")"),"Data Preparation:")</f>
        <v>Data Preparation:</v>
      </c>
    </row>
    <row r="66" ht="15.75" customHeight="1">
      <c r="A66" s="35"/>
      <c r="B66" s="35"/>
      <c r="C66" s="36" t="s">
        <v>455</v>
      </c>
      <c r="D66" s="35"/>
      <c r="E66" s="35"/>
      <c r="F66" s="37" t="s">
        <v>460</v>
      </c>
      <c r="G66" s="34"/>
      <c r="H66" s="34"/>
      <c r="I66" s="34" t="s">
        <v>17</v>
      </c>
      <c r="J66" s="34" t="s">
        <v>17</v>
      </c>
      <c r="K66" s="34" t="s">
        <v>110</v>
      </c>
      <c r="L66" s="34" t="s">
        <v>17</v>
      </c>
      <c r="M66" s="29" t="str">
        <f>IFERROR(__xludf.DUMMYFUNCTION("REGEXEXTRACT(F68, ""[Dd]ata [Pp]reparation:?.*"")"),"#N/A")</f>
        <v>#N/A</v>
      </c>
    </row>
    <row r="67" ht="15.75" customHeight="1">
      <c r="A67" s="35"/>
      <c r="B67" s="35"/>
      <c r="C67" s="41" t="s">
        <v>461</v>
      </c>
      <c r="D67" s="35"/>
      <c r="E67" s="35"/>
      <c r="F67" s="37" t="s">
        <v>462</v>
      </c>
      <c r="G67" s="34" t="s">
        <v>399</v>
      </c>
      <c r="H67" s="34" t="s">
        <v>126</v>
      </c>
      <c r="I67" s="34" t="s">
        <v>17</v>
      </c>
      <c r="J67" s="34" t="s">
        <v>17</v>
      </c>
      <c r="K67" s="34" t="s">
        <v>18</v>
      </c>
      <c r="L67" s="34" t="s">
        <v>324</v>
      </c>
      <c r="M67" s="29" t="str">
        <f>IFERROR(__xludf.DUMMYFUNCTION("REGEXEXTRACT(F69, ""[Dd]ata [Pp]reparation:?.*"")"),"#N/A")</f>
        <v>#N/A</v>
      </c>
    </row>
    <row r="68" ht="15.75" customHeight="1">
      <c r="A68" s="35"/>
      <c r="B68" s="35"/>
      <c r="C68" s="41" t="s">
        <v>461</v>
      </c>
      <c r="D68" s="35"/>
      <c r="E68" s="35"/>
      <c r="F68" s="37" t="s">
        <v>463</v>
      </c>
      <c r="G68" s="34"/>
      <c r="H68" s="34"/>
      <c r="I68" s="34" t="s">
        <v>17</v>
      </c>
      <c r="J68" s="34" t="s">
        <v>17</v>
      </c>
      <c r="K68" s="34" t="s">
        <v>22</v>
      </c>
      <c r="L68" s="34" t="s">
        <v>383</v>
      </c>
      <c r="M68" s="29" t="str">
        <f>IFERROR(__xludf.DUMMYFUNCTION("REGEXEXTRACT(F70, ""[Dd]ata [Pp]reparation:?.*"")"),"#N/A")</f>
        <v>#N/A</v>
      </c>
    </row>
    <row r="69" ht="15.75" customHeight="1">
      <c r="A69" s="35"/>
      <c r="B69" s="35"/>
      <c r="C69" s="41" t="s">
        <v>461</v>
      </c>
      <c r="D69" s="35"/>
      <c r="E69" s="35"/>
      <c r="F69" s="37" t="s">
        <v>464</v>
      </c>
      <c r="G69" s="34"/>
      <c r="H69" s="34"/>
      <c r="I69" s="34" t="s">
        <v>17</v>
      </c>
      <c r="J69" s="34" t="s">
        <v>17</v>
      </c>
      <c r="K69" s="34" t="s">
        <v>22</v>
      </c>
      <c r="L69" s="34" t="s">
        <v>383</v>
      </c>
      <c r="M69" s="29" t="str">
        <f>IFERROR(__xludf.DUMMYFUNCTION("REGEXEXTRACT(F71, ""[Dd]ata [Pp]reparation:?.*"")"),"#N/A")</f>
        <v>#N/A</v>
      </c>
    </row>
    <row r="70" ht="15.75" customHeight="1">
      <c r="A70" s="35"/>
      <c r="B70" s="35"/>
      <c r="C70" s="41" t="s">
        <v>461</v>
      </c>
      <c r="D70" s="35"/>
      <c r="E70" s="35"/>
      <c r="F70" s="37" t="s">
        <v>465</v>
      </c>
      <c r="G70" s="34"/>
      <c r="H70" s="34"/>
      <c r="I70" s="34" t="s">
        <v>17</v>
      </c>
      <c r="J70" s="34" t="s">
        <v>17</v>
      </c>
      <c r="K70" s="34" t="s">
        <v>110</v>
      </c>
      <c r="L70" s="34" t="s">
        <v>17</v>
      </c>
      <c r="M70" s="29" t="str">
        <f>IFERROR(__xludf.DUMMYFUNCTION("REGEXEXTRACT(F72, ""[Dd]ata [Pp]reparation:?.*"")"),"#N/A")</f>
        <v>#N/A</v>
      </c>
    </row>
    <row r="71" ht="15.75" customHeight="1">
      <c r="A71" s="35"/>
      <c r="B71" s="35"/>
      <c r="C71" s="42" t="s">
        <v>466</v>
      </c>
      <c r="D71" s="35"/>
      <c r="E71" s="35"/>
      <c r="F71" s="37" t="s">
        <v>467</v>
      </c>
      <c r="G71" s="34" t="s">
        <v>468</v>
      </c>
      <c r="H71" s="34" t="s">
        <v>450</v>
      </c>
      <c r="I71" s="34" t="s">
        <v>17</v>
      </c>
      <c r="J71" s="34" t="s">
        <v>17</v>
      </c>
      <c r="K71" s="34" t="s">
        <v>18</v>
      </c>
      <c r="L71" s="34" t="s">
        <v>324</v>
      </c>
      <c r="M71" s="29" t="str">
        <f>IFERROR(__xludf.DUMMYFUNCTION("REGEXEXTRACT(F73, ""[Dd]ata [Pp]reparation:?.*"")"),"Data Preparation:")</f>
        <v>Data Preparation:</v>
      </c>
    </row>
    <row r="72" ht="15.75" customHeight="1">
      <c r="A72" s="35"/>
      <c r="B72" s="35"/>
      <c r="C72" s="42" t="s">
        <v>466</v>
      </c>
      <c r="D72" s="35"/>
      <c r="E72" s="35"/>
      <c r="F72" s="37" t="s">
        <v>469</v>
      </c>
      <c r="G72" s="34"/>
      <c r="H72" s="34"/>
      <c r="I72" s="34" t="s">
        <v>17</v>
      </c>
      <c r="J72" s="34" t="s">
        <v>17</v>
      </c>
      <c r="K72" s="34" t="s">
        <v>22</v>
      </c>
      <c r="L72" s="34" t="s">
        <v>383</v>
      </c>
      <c r="M72" s="29" t="str">
        <f>IFERROR(__xludf.DUMMYFUNCTION("REGEXEXTRACT(F74, ""[Dd]ata [Pp]reparation:?.*"")"),"#N/A")</f>
        <v>#N/A</v>
      </c>
    </row>
    <row r="73" ht="15.75" customHeight="1">
      <c r="A73" s="35"/>
      <c r="B73" s="35"/>
      <c r="C73" s="43" t="s">
        <v>470</v>
      </c>
      <c r="D73" s="35"/>
      <c r="E73" s="35"/>
      <c r="F73" s="37" t="s">
        <v>471</v>
      </c>
      <c r="G73" s="34" t="s">
        <v>472</v>
      </c>
      <c r="H73" s="34" t="s">
        <v>473</v>
      </c>
      <c r="I73" s="34" t="s">
        <v>17</v>
      </c>
      <c r="J73" s="34" t="s">
        <v>17</v>
      </c>
      <c r="K73" s="34" t="s">
        <v>18</v>
      </c>
      <c r="L73" s="34" t="s">
        <v>324</v>
      </c>
      <c r="M73" s="29" t="str">
        <f>IFERROR(__xludf.DUMMYFUNCTION("REGEXEXTRACT(F75, ""[Dd]ata [Pp]reparation:?.*"")"),"Data Preparation: The null years have been filtered out, since they have the majority and would skew the graphic negatively. Also, the years have been formatted to represent a date (month and day has been defaulted to 1/1), since they were a string in it’"&amp;"s CSV format")</f>
        <v>Data Preparation: The null years have been filtered out, since they have the majority and would skew the graphic negatively. Also, the years have been formatted to represent a date (month and day has been defaulted to 1/1), since they were a string in it’s CSV format</v>
      </c>
    </row>
    <row r="74" ht="15.75" customHeight="1">
      <c r="A74" s="35"/>
      <c r="B74" s="35"/>
      <c r="C74" s="43" t="s">
        <v>470</v>
      </c>
      <c r="D74" s="35"/>
      <c r="E74" s="35"/>
      <c r="F74" s="37" t="s">
        <v>474</v>
      </c>
      <c r="G74" s="34"/>
      <c r="H74" s="34"/>
      <c r="I74" s="34" t="s">
        <v>17</v>
      </c>
      <c r="J74" s="34" t="s">
        <v>17</v>
      </c>
      <c r="K74" s="34" t="s">
        <v>22</v>
      </c>
      <c r="L74" s="34" t="s">
        <v>383</v>
      </c>
      <c r="M74" s="29" t="str">
        <f>IFERROR(__xludf.DUMMYFUNCTION("REGEXEXTRACT(F76, ""[Dd]ata [Pp]reparation:?.*"")"),"#N/A")</f>
        <v>#N/A</v>
      </c>
    </row>
    <row r="75" ht="15.75" customHeight="1">
      <c r="A75" s="35"/>
      <c r="B75" s="35"/>
      <c r="C75" s="43" t="s">
        <v>475</v>
      </c>
      <c r="D75" s="35"/>
      <c r="E75" s="35"/>
      <c r="F75" s="37" t="s">
        <v>476</v>
      </c>
      <c r="G75" s="34" t="s">
        <v>477</v>
      </c>
      <c r="H75" s="34" t="s">
        <v>180</v>
      </c>
      <c r="I75" s="34" t="s">
        <v>17</v>
      </c>
      <c r="J75" s="34" t="s">
        <v>17</v>
      </c>
      <c r="K75" s="34" t="s">
        <v>18</v>
      </c>
      <c r="L75" s="34" t="s">
        <v>324</v>
      </c>
      <c r="M75" s="29" t="str">
        <f>IFERROR(__xludf.DUMMYFUNCTION("REGEXEXTRACT(F77, ""[Dd]ata [Pp]reparation:?.*"")"),"#N/A")</f>
        <v>#N/A</v>
      </c>
    </row>
    <row r="76" ht="15.75" customHeight="1">
      <c r="A76" s="35"/>
      <c r="B76" s="35"/>
      <c r="C76" s="43" t="s">
        <v>475</v>
      </c>
      <c r="D76" s="35"/>
      <c r="E76" s="35"/>
      <c r="F76" s="37" t="s">
        <v>478</v>
      </c>
      <c r="G76" s="34"/>
      <c r="H76" s="34"/>
      <c r="I76" s="34" t="s">
        <v>17</v>
      </c>
      <c r="J76" s="34" t="s">
        <v>17</v>
      </c>
      <c r="K76" s="34" t="s">
        <v>22</v>
      </c>
      <c r="L76" s="34" t="s">
        <v>383</v>
      </c>
      <c r="M76" s="29" t="str">
        <f>IFERROR(__xludf.DUMMYFUNCTION("REGEXEXTRACT(F78, ""[Dd]ata [Pp]reparation:?.*"")"),"#N/A")</f>
        <v>#N/A</v>
      </c>
    </row>
    <row r="77" ht="15.75" customHeight="1">
      <c r="A77" s="35"/>
      <c r="B77" s="35"/>
      <c r="C77" s="43" t="s">
        <v>479</v>
      </c>
      <c r="D77" s="35"/>
      <c r="E77" s="35"/>
      <c r="F77" s="37" t="s">
        <v>480</v>
      </c>
      <c r="G77" s="34" t="s">
        <v>399</v>
      </c>
      <c r="H77" s="34" t="s">
        <v>481</v>
      </c>
      <c r="I77" s="34" t="s">
        <v>445</v>
      </c>
      <c r="J77" s="34" t="s">
        <v>17</v>
      </c>
      <c r="K77" s="34" t="s">
        <v>18</v>
      </c>
      <c r="L77" s="34" t="s">
        <v>324</v>
      </c>
      <c r="M77" s="29" t="str">
        <f>IFERROR(__xludf.DUMMYFUNCTION("REGEXEXTRACT(F79, ""[Dd]ata [Pp]reparation:?.*"")"),"#N/A")</f>
        <v>#N/A</v>
      </c>
    </row>
    <row r="78" ht="15.75" customHeight="1">
      <c r="A78" s="35"/>
      <c r="B78" s="35"/>
      <c r="C78" s="43" t="s">
        <v>479</v>
      </c>
      <c r="D78" s="35"/>
      <c r="E78" s="35"/>
      <c r="F78" s="37" t="s">
        <v>482</v>
      </c>
      <c r="G78" s="34"/>
      <c r="H78" s="34"/>
      <c r="I78" s="34" t="s">
        <v>17</v>
      </c>
      <c r="J78" s="34" t="s">
        <v>17</v>
      </c>
      <c r="K78" s="34" t="s">
        <v>22</v>
      </c>
      <c r="L78" s="34" t="s">
        <v>383</v>
      </c>
      <c r="M78" s="29" t="str">
        <f>IFERROR(__xludf.DUMMYFUNCTION("REGEXEXTRACT(F80, ""[Dd]ata [Pp]reparation:?.*"")"),"Data Preparation : The dataset is filtered so that it does not include any null values. For each primary fuel source, the sum of each secondary fuel source is calculated. The axis of the radar is then calculated by getting the maximum and the minimum coun"&amp;"ts secondary fuel source respective to their primary fuel sources. As the maximum for certain primary fuel sources such as Coal, Oil and Gas are higher than most of the other primary fuel sources, we used the logarithmic function to normalize the radar.")</f>
        <v>Data Preparation : The dataset is filtered so that it does not include any null values. For each primary fuel source, the sum of each secondary fuel source is calculated. The axis of the radar is then calculated by getting the maximum and the minimum counts secondary fuel source respective to their primary fuel sources. As the maximum for certain primary fuel sources such as Coal, Oil and Gas are higher than most of the other primary fuel sources, we used the logarithmic function to normalize the radar.</v>
      </c>
    </row>
    <row r="79" ht="15.75" customHeight="1">
      <c r="A79" s="35"/>
      <c r="B79" s="35"/>
      <c r="C79" s="43" t="s">
        <v>479</v>
      </c>
      <c r="D79" s="35"/>
      <c r="E79" s="35"/>
      <c r="F79" s="37" t="s">
        <v>483</v>
      </c>
      <c r="G79" s="34"/>
      <c r="H79" s="34"/>
      <c r="I79" s="34" t="s">
        <v>17</v>
      </c>
      <c r="J79" s="34" t="s">
        <v>17</v>
      </c>
      <c r="K79" s="34" t="s">
        <v>22</v>
      </c>
      <c r="L79" s="34" t="s">
        <v>383</v>
      </c>
      <c r="M79" s="29" t="str">
        <f>IFERROR(__xludf.DUMMYFUNCTION("REGEXEXTRACT(F81, ""[Dd]ata [Pp]reparation:?.*"")"),"#N/A")</f>
        <v>#N/A</v>
      </c>
    </row>
    <row r="80" ht="15.75" customHeight="1">
      <c r="A80" s="35"/>
      <c r="B80" s="35"/>
      <c r="C80" s="42" t="s">
        <v>484</v>
      </c>
      <c r="D80" s="35"/>
      <c r="E80" s="35"/>
      <c r="F80" s="37" t="s">
        <v>485</v>
      </c>
      <c r="G80" s="34" t="s">
        <v>486</v>
      </c>
      <c r="H80" s="34" t="s">
        <v>118</v>
      </c>
      <c r="I80" s="34" t="s">
        <v>445</v>
      </c>
      <c r="J80" s="34" t="s">
        <v>17</v>
      </c>
      <c r="K80" s="34" t="s">
        <v>18</v>
      </c>
      <c r="L80" s="34" t="s">
        <v>324</v>
      </c>
      <c r="M80" s="29" t="str">
        <f>IFERROR(__xludf.DUMMYFUNCTION("REGEXEXTRACT(F82, ""[Dd]ata [Pp]reparation:?.*"")"),"#N/A")</f>
        <v>#N/A</v>
      </c>
    </row>
    <row r="81" ht="15.75" customHeight="1">
      <c r="A81" s="35"/>
      <c r="B81" s="35"/>
      <c r="C81" s="42" t="s">
        <v>484</v>
      </c>
      <c r="D81" s="35"/>
      <c r="E81" s="35"/>
      <c r="F81" s="37" t="s">
        <v>487</v>
      </c>
      <c r="G81" s="34"/>
      <c r="H81" s="34"/>
      <c r="I81" s="34" t="s">
        <v>17</v>
      </c>
      <c r="J81" s="34" t="s">
        <v>17</v>
      </c>
      <c r="K81" s="34" t="s">
        <v>22</v>
      </c>
      <c r="L81" s="34" t="s">
        <v>383</v>
      </c>
      <c r="M81" s="29" t="str">
        <f>IFERROR(__xludf.DUMMYFUNCTION("REGEXEXTRACT(F83, ""[Dd]ata [Pp]reparation:?.*"")"),"#N/A")</f>
        <v>#N/A</v>
      </c>
    </row>
    <row r="82" ht="15.75" customHeight="1">
      <c r="A82" s="35"/>
      <c r="B82" s="35"/>
      <c r="C82" s="42" t="s">
        <v>484</v>
      </c>
      <c r="D82" s="35"/>
      <c r="E82" s="35"/>
      <c r="F82" s="37" t="s">
        <v>488</v>
      </c>
      <c r="G82" s="34"/>
      <c r="H82" s="34"/>
      <c r="I82" s="34" t="s">
        <v>17</v>
      </c>
      <c r="J82" s="34" t="s">
        <v>17</v>
      </c>
      <c r="K82" s="34" t="s">
        <v>22</v>
      </c>
      <c r="L82" s="34" t="s">
        <v>383</v>
      </c>
      <c r="M82" s="29" t="str">
        <f>IFERROR(__xludf.DUMMYFUNCTION("REGEXEXTRACT(F84, ""[Dd]ata [Pp]reparation:?.*"")"),"#N/A")</f>
        <v>#N/A</v>
      </c>
    </row>
    <row r="83" ht="15.75" customHeight="1">
      <c r="A83" s="35"/>
      <c r="B83" s="35"/>
      <c r="C83" s="42" t="s">
        <v>484</v>
      </c>
      <c r="D83" s="35"/>
      <c r="E83" s="35"/>
      <c r="F83" s="37" t="s">
        <v>489</v>
      </c>
      <c r="G83" s="34"/>
      <c r="H83" s="34"/>
      <c r="I83" s="34" t="s">
        <v>17</v>
      </c>
      <c r="J83" s="34" t="s">
        <v>17</v>
      </c>
      <c r="K83" s="34" t="s">
        <v>22</v>
      </c>
      <c r="L83" s="34" t="s">
        <v>383</v>
      </c>
      <c r="M83" s="29" t="str">
        <f>IFERROR(__xludf.DUMMYFUNCTION("REGEXEXTRACT(F85, ""[Dd]ata [Pp]reparation:?.*"")"),"#N/A")</f>
        <v>#N/A</v>
      </c>
    </row>
    <row r="84" ht="15.75" customHeight="1">
      <c r="A84" s="35"/>
      <c r="B84" s="35"/>
      <c r="C84" s="42" t="s">
        <v>484</v>
      </c>
      <c r="D84" s="35"/>
      <c r="E84" s="35"/>
      <c r="F84" s="37" t="s">
        <v>490</v>
      </c>
      <c r="G84" s="34"/>
      <c r="H84" s="34"/>
      <c r="I84" s="34" t="s">
        <v>17</v>
      </c>
      <c r="J84" s="34" t="s">
        <v>17</v>
      </c>
      <c r="K84" s="34" t="s">
        <v>22</v>
      </c>
      <c r="L84" s="34" t="s">
        <v>383</v>
      </c>
      <c r="M84" s="29" t="str">
        <f>IFERROR(__xludf.DUMMYFUNCTION("REGEXEXTRACT(F86, ""[Dd]ata [Pp]reparation:?.*"")"),"#N/A")</f>
        <v>#N/A</v>
      </c>
    </row>
    <row r="85" ht="15.75" customHeight="1">
      <c r="A85" s="35"/>
      <c r="B85" s="35"/>
      <c r="C85" s="43" t="s">
        <v>491</v>
      </c>
      <c r="D85" s="35"/>
      <c r="E85" s="35"/>
      <c r="F85" s="37" t="s">
        <v>492</v>
      </c>
      <c r="G85" s="34" t="s">
        <v>422</v>
      </c>
      <c r="H85" s="34"/>
      <c r="I85" s="34" t="s">
        <v>17</v>
      </c>
      <c r="J85" s="34" t="s">
        <v>17</v>
      </c>
      <c r="K85" s="34" t="s">
        <v>18</v>
      </c>
      <c r="L85" s="34" t="s">
        <v>324</v>
      </c>
      <c r="M85" s="29" t="str">
        <f>IFERROR(__xludf.DUMMYFUNCTION("REGEXEXTRACT(F87, ""[Dd]ata [Pp]reparation:?.*"")"),"#N/A")</f>
        <v>#N/A</v>
      </c>
    </row>
    <row r="86" ht="15.75" customHeight="1">
      <c r="A86" s="35"/>
      <c r="B86" s="35"/>
      <c r="C86" s="42" t="s">
        <v>493</v>
      </c>
      <c r="D86" s="35"/>
      <c r="E86" s="35"/>
      <c r="F86" s="37" t="s">
        <v>494</v>
      </c>
      <c r="G86" s="34" t="s">
        <v>438</v>
      </c>
      <c r="H86" s="34" t="s">
        <v>495</v>
      </c>
      <c r="I86" s="34" t="s">
        <v>17</v>
      </c>
      <c r="J86" s="34" t="s">
        <v>17</v>
      </c>
      <c r="K86" s="34" t="s">
        <v>18</v>
      </c>
      <c r="L86" s="34" t="s">
        <v>324</v>
      </c>
      <c r="M86" s="29" t="str">
        <f>IFERROR(__xludf.DUMMYFUNCTION("REGEXEXTRACT(F88, ""[Dd]ata [Pp]reparation:?.*"")"),"Data preparation: The data set used in this visual design is not altered, and I filtered the countries of South America.")</f>
        <v>Data preparation: The data set used in this visual design is not altered, and I filtered the countries of South America.</v>
      </c>
    </row>
    <row r="87" ht="15.75" customHeight="1">
      <c r="A87" s="35"/>
      <c r="B87" s="35"/>
      <c r="C87" s="42" t="s">
        <v>493</v>
      </c>
      <c r="D87" s="35"/>
      <c r="E87" s="35"/>
      <c r="F87" s="37" t="s">
        <v>496</v>
      </c>
      <c r="G87" s="34"/>
      <c r="H87" s="34"/>
      <c r="I87" s="34" t="s">
        <v>17</v>
      </c>
      <c r="J87" s="34" t="s">
        <v>17</v>
      </c>
      <c r="K87" s="34" t="s">
        <v>22</v>
      </c>
      <c r="L87" s="34" t="s">
        <v>383</v>
      </c>
      <c r="M87" s="29" t="str">
        <f>IFERROR(__xludf.DUMMYFUNCTION("REGEXEXTRACT(F89, ""[Dd]ata [Pp]reparation:?.*"")"),"#N/A")</f>
        <v>#N/A</v>
      </c>
    </row>
    <row r="88" ht="15.75" customHeight="1">
      <c r="A88" s="35"/>
      <c r="B88" s="35"/>
      <c r="C88" s="42" t="s">
        <v>497</v>
      </c>
      <c r="D88" s="35"/>
      <c r="E88" s="35"/>
      <c r="F88" s="37" t="s">
        <v>498</v>
      </c>
      <c r="G88" s="34" t="s">
        <v>499</v>
      </c>
      <c r="H88" s="34" t="s">
        <v>444</v>
      </c>
      <c r="I88" s="34" t="s">
        <v>17</v>
      </c>
      <c r="J88" s="34" t="s">
        <v>17</v>
      </c>
      <c r="K88" s="34" t="s">
        <v>18</v>
      </c>
      <c r="L88" s="34" t="s">
        <v>324</v>
      </c>
      <c r="M88" s="29" t="str">
        <f>IFERROR(__xludf.DUMMYFUNCTION("REGEXEXTRACT(F90, ""[Dd]ata [Pp]reparation:?.*"")"),"Data Preparation: Filter out all countries apart from the United Kingdom")</f>
        <v>Data Preparation: Filter out all countries apart from the United Kingdom</v>
      </c>
    </row>
    <row r="89" ht="15.75" customHeight="1">
      <c r="A89" s="35"/>
      <c r="B89" s="35"/>
      <c r="C89" s="42" t="s">
        <v>497</v>
      </c>
      <c r="D89" s="35"/>
      <c r="E89" s="35"/>
      <c r="F89" s="37" t="s">
        <v>446</v>
      </c>
      <c r="G89" s="34"/>
      <c r="H89" s="34"/>
      <c r="I89" s="34" t="s">
        <v>17</v>
      </c>
      <c r="J89" s="34" t="s">
        <v>17</v>
      </c>
      <c r="K89" s="34" t="s">
        <v>17</v>
      </c>
      <c r="L89" s="34" t="s">
        <v>17</v>
      </c>
      <c r="M89" s="29" t="str">
        <f>IFERROR(__xludf.DUMMYFUNCTION("REGEXEXTRACT(F91, ""[Dd]ata [Pp]reparation:?.*"")"),"#N/A")</f>
        <v>#N/A</v>
      </c>
    </row>
    <row r="90" ht="15.75" customHeight="1">
      <c r="A90" s="35"/>
      <c r="B90" s="35"/>
      <c r="C90" s="44" t="s">
        <v>500</v>
      </c>
      <c r="D90" s="35"/>
      <c r="E90" s="35"/>
      <c r="F90" s="37" t="s">
        <v>501</v>
      </c>
      <c r="G90" s="34" t="s">
        <v>449</v>
      </c>
      <c r="H90" s="34" t="s">
        <v>430</v>
      </c>
      <c r="I90" s="34" t="s">
        <v>17</v>
      </c>
      <c r="J90" s="34" t="s">
        <v>17</v>
      </c>
      <c r="K90" s="34" t="s">
        <v>18</v>
      </c>
      <c r="L90" s="34" t="s">
        <v>324</v>
      </c>
      <c r="M90" s="29" t="str">
        <f>IFERROR(__xludf.DUMMYFUNCTION("REGEXEXTRACT(F92, ""[Dd]ata [Pp]reparation:?.*"")"),"Data Preparation: Filtered out all countries apart from the United Kingdom and filtered into renewable and non-renewable energy.")</f>
        <v>Data Preparation: Filtered out all countries apart from the United Kingdom and filtered into renewable and non-renewable energy.</v>
      </c>
    </row>
    <row r="91" ht="15.75" customHeight="1">
      <c r="A91" s="35"/>
      <c r="B91" s="35"/>
      <c r="C91" s="44" t="s">
        <v>500</v>
      </c>
      <c r="D91" s="35"/>
      <c r="E91" s="35"/>
      <c r="F91" s="37" t="s">
        <v>502</v>
      </c>
      <c r="G91" s="34"/>
      <c r="H91" s="34"/>
      <c r="I91" s="34" t="s">
        <v>17</v>
      </c>
      <c r="J91" s="34" t="s">
        <v>17</v>
      </c>
      <c r="K91" s="34" t="s">
        <v>22</v>
      </c>
      <c r="L91" s="34" t="s">
        <v>383</v>
      </c>
      <c r="M91" s="29" t="str">
        <f>IFERROR(__xludf.DUMMYFUNCTION("REGEXEXTRACT(F93, ""[Dd]ata [Pp]reparation:?.*"")"),"#N/A")</f>
        <v>#N/A</v>
      </c>
    </row>
    <row r="92" ht="15.75" customHeight="1">
      <c r="A92" s="35"/>
      <c r="B92" s="35"/>
      <c r="C92" s="45" t="s">
        <v>503</v>
      </c>
      <c r="D92" s="35"/>
      <c r="E92" s="35"/>
      <c r="F92" s="37" t="s">
        <v>504</v>
      </c>
      <c r="G92" s="34" t="s">
        <v>449</v>
      </c>
      <c r="H92" s="34" t="s">
        <v>505</v>
      </c>
      <c r="I92" s="34" t="s">
        <v>17</v>
      </c>
      <c r="J92" s="34" t="s">
        <v>17</v>
      </c>
      <c r="K92" s="34" t="s">
        <v>18</v>
      </c>
      <c r="L92" s="34" t="s">
        <v>324</v>
      </c>
      <c r="M92" s="29" t="str">
        <f>IFERROR(__xludf.DUMMYFUNCTION("REGEXEXTRACT(F94, ""[Dd]ata [Pp]reparation:?.*"")"),"#N/A")</f>
        <v>#N/A</v>
      </c>
    </row>
    <row r="93" ht="15.75" customHeight="1">
      <c r="A93" s="35"/>
      <c r="B93" s="35"/>
      <c r="C93" s="45" t="s">
        <v>503</v>
      </c>
      <c r="D93" s="35"/>
      <c r="E93" s="35"/>
      <c r="F93" s="37" t="s">
        <v>506</v>
      </c>
      <c r="G93" s="34"/>
      <c r="H93" s="34"/>
      <c r="I93" s="34" t="s">
        <v>17</v>
      </c>
      <c r="J93" s="34" t="s">
        <v>17</v>
      </c>
      <c r="K93" s="34" t="s">
        <v>22</v>
      </c>
      <c r="L93" s="34" t="s">
        <v>383</v>
      </c>
      <c r="M93" s="29" t="str">
        <f>IFERROR(__xludf.DUMMYFUNCTION("REGEXEXTRACT(F95, ""[Dd]ata [Pp]reparation:?.*"")"),"#N/A")</f>
        <v>#N/A</v>
      </c>
    </row>
    <row r="94" ht="15.75" customHeight="1">
      <c r="A94" s="35"/>
      <c r="B94" s="35"/>
      <c r="C94" s="43" t="s">
        <v>507</v>
      </c>
      <c r="D94" s="35"/>
      <c r="E94" s="35"/>
      <c r="F94" s="37" t="s">
        <v>508</v>
      </c>
      <c r="G94" s="34" t="s">
        <v>509</v>
      </c>
      <c r="H94" s="34" t="s">
        <v>510</v>
      </c>
      <c r="I94" s="34" t="s">
        <v>17</v>
      </c>
      <c r="J94" s="34" t="s">
        <v>17</v>
      </c>
      <c r="K94" s="34" t="s">
        <v>18</v>
      </c>
      <c r="L94" s="34" t="s">
        <v>324</v>
      </c>
      <c r="M94" s="29" t="str">
        <f>IFERROR(__xludf.DUMMYFUNCTION("REGEXEXTRACT(F96, ""[Dd]ata [Pp]reparation:?.*"")"),"#N/A")</f>
        <v>#N/A</v>
      </c>
    </row>
    <row r="95" ht="15.75" customHeight="1">
      <c r="A95" s="35"/>
      <c r="B95" s="35"/>
      <c r="C95" s="43" t="s">
        <v>507</v>
      </c>
      <c r="D95" s="35"/>
      <c r="E95" s="35"/>
      <c r="F95" s="37" t="s">
        <v>511</v>
      </c>
      <c r="G95" s="34"/>
      <c r="H95" s="34"/>
      <c r="I95" s="34" t="s">
        <v>17</v>
      </c>
      <c r="J95" s="34" t="s">
        <v>17</v>
      </c>
      <c r="K95" s="34" t="s">
        <v>17</v>
      </c>
      <c r="L95" s="34" t="s">
        <v>17</v>
      </c>
      <c r="M95" s="29" t="str">
        <f>IFERROR(__xludf.DUMMYFUNCTION("REGEXEXTRACT(F97, ""[Dd]ata [Pp]reparation:?.*"")"),"Data Preparation: Convert the CSV File to XLSX File.")</f>
        <v>Data Preparation: Convert the CSV File to XLSX File.</v>
      </c>
    </row>
    <row r="96" ht="15.75" customHeight="1">
      <c r="A96" s="35"/>
      <c r="B96" s="35"/>
      <c r="C96" s="43" t="s">
        <v>507</v>
      </c>
      <c r="D96" s="35"/>
      <c r="E96" s="35"/>
      <c r="F96" s="37" t="s">
        <v>512</v>
      </c>
      <c r="G96" s="34"/>
      <c r="H96" s="34"/>
      <c r="I96" s="34" t="s">
        <v>17</v>
      </c>
      <c r="J96" s="34" t="s">
        <v>17</v>
      </c>
      <c r="K96" s="34" t="s">
        <v>17</v>
      </c>
      <c r="L96" s="34" t="s">
        <v>17</v>
      </c>
      <c r="M96" s="29" t="str">
        <f>IFERROR(__xludf.DUMMYFUNCTION("REGEXEXTRACT(F98, ""[Dd]ata [Pp]reparation:?.*"")"),"#N/A")</f>
        <v>#N/A</v>
      </c>
    </row>
    <row r="97" ht="15.75" customHeight="1">
      <c r="A97" s="35"/>
      <c r="B97" s="35"/>
      <c r="C97" s="43" t="s">
        <v>513</v>
      </c>
      <c r="D97" s="35"/>
      <c r="E97" s="35"/>
      <c r="F97" s="37" t="s">
        <v>514</v>
      </c>
      <c r="G97" s="22" t="s">
        <v>515</v>
      </c>
      <c r="H97" s="34" t="s">
        <v>189</v>
      </c>
      <c r="I97" s="34" t="s">
        <v>17</v>
      </c>
      <c r="J97" s="34" t="s">
        <v>17</v>
      </c>
      <c r="K97" s="34" t="s">
        <v>18</v>
      </c>
      <c r="L97" s="34" t="s">
        <v>324</v>
      </c>
      <c r="M97" s="29" t="str">
        <f>IFERROR(__xludf.DUMMYFUNCTION("REGEXEXTRACT(F99, ""[Dd]ata [Pp]reparation:?.*"")"),"#N/A")</f>
        <v>#N/A</v>
      </c>
    </row>
    <row r="98" ht="15.75" customHeight="1">
      <c r="A98" s="35"/>
      <c r="B98" s="35"/>
      <c r="C98" s="43" t="s">
        <v>513</v>
      </c>
      <c r="D98" s="35"/>
      <c r="E98" s="35"/>
      <c r="F98" s="46" t="s">
        <v>516</v>
      </c>
      <c r="G98" s="34"/>
      <c r="H98" s="34"/>
      <c r="I98" s="34" t="s">
        <v>17</v>
      </c>
      <c r="J98" s="34" t="s">
        <v>17</v>
      </c>
      <c r="K98" s="34" t="s">
        <v>22</v>
      </c>
      <c r="L98" s="34" t="s">
        <v>383</v>
      </c>
      <c r="M98" s="29" t="str">
        <f>IFERROR(__xludf.DUMMYFUNCTION("REGEXEXTRACT(F100, ""[Dd]ata [Pp]reparation:?.*"")"),"#N/A")</f>
        <v>#N/A</v>
      </c>
    </row>
    <row r="99" ht="15.75" customHeight="1">
      <c r="A99" s="35"/>
      <c r="B99" s="35"/>
      <c r="C99" s="43" t="s">
        <v>513</v>
      </c>
      <c r="D99" s="35"/>
      <c r="E99" s="35"/>
      <c r="F99" s="37" t="s">
        <v>517</v>
      </c>
      <c r="G99" s="34"/>
      <c r="H99" s="34"/>
      <c r="I99" s="34" t="s">
        <v>17</v>
      </c>
      <c r="J99" s="34" t="s">
        <v>17</v>
      </c>
      <c r="K99" s="34" t="s">
        <v>22</v>
      </c>
      <c r="L99" s="34" t="s">
        <v>383</v>
      </c>
      <c r="M99" s="29" t="str">
        <f>IFERROR(__xludf.DUMMYFUNCTION("REGEXEXTRACT(F101, ""[Dd]ata [Pp]reparation:?.*"")"),"#N/A")</f>
        <v>#N/A</v>
      </c>
    </row>
    <row r="100" ht="15.75" customHeight="1">
      <c r="A100" s="35"/>
      <c r="B100" s="35"/>
      <c r="C100" s="43" t="s">
        <v>513</v>
      </c>
      <c r="D100" s="35"/>
      <c r="E100" s="35"/>
      <c r="F100" s="37" t="s">
        <v>518</v>
      </c>
      <c r="G100" s="34"/>
      <c r="H100" s="34"/>
      <c r="I100" s="34" t="s">
        <v>17</v>
      </c>
      <c r="J100" s="34" t="s">
        <v>17</v>
      </c>
      <c r="K100" s="34" t="s">
        <v>22</v>
      </c>
      <c r="L100" s="34" t="s">
        <v>383</v>
      </c>
      <c r="M100" s="29" t="str">
        <f>IFERROR(__xludf.DUMMYFUNCTION("REGEXEXTRACT(F102, ""[Dd]ata [Pp]reparation:?.*"")"),"Data Preparation:")</f>
        <v>Data Preparation:</v>
      </c>
    </row>
    <row r="101" ht="15.75" customHeight="1">
      <c r="A101" s="35"/>
      <c r="B101" s="35"/>
      <c r="C101" s="43" t="s">
        <v>513</v>
      </c>
      <c r="D101" s="35"/>
      <c r="E101" s="35"/>
      <c r="F101" s="37" t="s">
        <v>519</v>
      </c>
      <c r="G101" s="34"/>
      <c r="H101" s="34"/>
      <c r="I101" s="34" t="s">
        <v>17</v>
      </c>
      <c r="J101" s="34" t="s">
        <v>17</v>
      </c>
      <c r="K101" s="34" t="s">
        <v>110</v>
      </c>
      <c r="L101" s="34" t="s">
        <v>17</v>
      </c>
      <c r="M101" s="29" t="str">
        <f>IFERROR(__xludf.DUMMYFUNCTION("REGEXEXTRACT(F103, ""[Dd]ata [Pp]reparation:?.*"")"),"#N/A")</f>
        <v>#N/A</v>
      </c>
    </row>
    <row r="102" ht="15.75" customHeight="1">
      <c r="A102" s="35"/>
      <c r="B102" s="35"/>
      <c r="C102" s="36" t="s">
        <v>520</v>
      </c>
      <c r="D102" s="35"/>
      <c r="E102" s="35"/>
      <c r="F102" s="37" t="s">
        <v>521</v>
      </c>
      <c r="G102" s="22" t="s">
        <v>522</v>
      </c>
      <c r="H102" s="34" t="s">
        <v>523</v>
      </c>
      <c r="I102" s="34" t="s">
        <v>17</v>
      </c>
      <c r="J102" s="34" t="s">
        <v>17</v>
      </c>
      <c r="K102" s="34" t="s">
        <v>18</v>
      </c>
      <c r="L102" s="34" t="s">
        <v>324</v>
      </c>
      <c r="M102" s="29" t="str">
        <f>IFERROR(__xludf.DUMMYFUNCTION("REGEXEXTRACT(F104, ""[Dd]ata [Pp]reparation:?.*"")"),"Data Preparation: I convert the file from .csv to .xlsx")</f>
        <v>Data Preparation: I convert the file from .csv to .xlsx</v>
      </c>
    </row>
    <row r="103" ht="15.75" customHeight="1">
      <c r="A103" s="35"/>
      <c r="B103" s="35"/>
      <c r="C103" s="36" t="s">
        <v>520</v>
      </c>
      <c r="D103" s="35"/>
      <c r="E103" s="35"/>
      <c r="F103" s="37" t="s">
        <v>524</v>
      </c>
      <c r="G103" s="34"/>
      <c r="H103" s="34"/>
      <c r="I103" s="34" t="s">
        <v>17</v>
      </c>
      <c r="J103" s="34" t="s">
        <v>17</v>
      </c>
      <c r="K103" s="34" t="s">
        <v>22</v>
      </c>
      <c r="L103" s="34" t="s">
        <v>383</v>
      </c>
      <c r="M103" s="29" t="str">
        <f>IFERROR(__xludf.DUMMYFUNCTION("REGEXEXTRACT(F105, ""[Dd]ata [Pp]reparation:?.*"")"),"#N/A")</f>
        <v>#N/A</v>
      </c>
    </row>
    <row r="104" ht="15.75" customHeight="1">
      <c r="A104" s="35"/>
      <c r="B104" s="35"/>
      <c r="C104" s="36" t="s">
        <v>525</v>
      </c>
      <c r="D104" s="35"/>
      <c r="E104" s="35"/>
      <c r="F104" s="37" t="s">
        <v>526</v>
      </c>
      <c r="G104" s="34" t="s">
        <v>399</v>
      </c>
      <c r="H104" s="34" t="s">
        <v>527</v>
      </c>
      <c r="I104" s="34" t="s">
        <v>17</v>
      </c>
      <c r="J104" s="34" t="s">
        <v>17</v>
      </c>
      <c r="K104" s="34" t="s">
        <v>18</v>
      </c>
      <c r="L104" s="34" t="s">
        <v>324</v>
      </c>
      <c r="M104" s="29" t="str">
        <f>IFERROR(__xludf.DUMMYFUNCTION("REGEXEXTRACT(F106, ""[Dd]ata [Pp]reparation:?.*"")"),"#N/A")</f>
        <v>#N/A</v>
      </c>
    </row>
    <row r="105" ht="15.75" customHeight="1">
      <c r="A105" s="35"/>
      <c r="B105" s="35"/>
      <c r="C105" s="36" t="s">
        <v>525</v>
      </c>
      <c r="D105" s="35"/>
      <c r="E105" s="35"/>
      <c r="F105" s="37" t="s">
        <v>528</v>
      </c>
      <c r="G105" s="34"/>
      <c r="H105" s="34"/>
      <c r="I105" s="34" t="s">
        <v>17</v>
      </c>
      <c r="J105" s="34" t="s">
        <v>17</v>
      </c>
      <c r="K105" s="34" t="s">
        <v>22</v>
      </c>
      <c r="L105" s="34" t="s">
        <v>383</v>
      </c>
      <c r="M105" s="29" t="str">
        <f>IFERROR(__xludf.DUMMYFUNCTION("REGEXEXTRACT(F107, ""[Dd]ata [Pp]reparation:?.*"")"),"#N/A")</f>
        <v>#N/A</v>
      </c>
    </row>
    <row r="106" ht="15.75" customHeight="1">
      <c r="A106" s="35"/>
      <c r="B106" s="35"/>
      <c r="C106" s="43" t="s">
        <v>529</v>
      </c>
      <c r="D106" s="35"/>
      <c r="E106" s="35"/>
      <c r="F106" s="37" t="s">
        <v>530</v>
      </c>
      <c r="G106" s="34" t="s">
        <v>472</v>
      </c>
      <c r="H106" s="34" t="s">
        <v>527</v>
      </c>
      <c r="I106" s="34" t="s">
        <v>17</v>
      </c>
      <c r="J106" s="34" t="s">
        <v>17</v>
      </c>
      <c r="K106" s="34" t="s">
        <v>18</v>
      </c>
      <c r="L106" s="34" t="s">
        <v>324</v>
      </c>
      <c r="M106" s="29" t="str">
        <f>IFERROR(__xludf.DUMMYFUNCTION("REGEXEXTRACT(F108, ""[Dd]ata [Pp]reparation:?.*"")"),"#N/A")</f>
        <v>#N/A</v>
      </c>
    </row>
    <row r="107" ht="15.75" customHeight="1">
      <c r="A107" s="35"/>
      <c r="B107" s="35"/>
      <c r="C107" s="43" t="s">
        <v>529</v>
      </c>
      <c r="D107" s="35"/>
      <c r="E107" s="35"/>
      <c r="F107" s="37" t="s">
        <v>531</v>
      </c>
      <c r="G107" s="34"/>
      <c r="H107" s="34"/>
      <c r="I107" s="34" t="s">
        <v>17</v>
      </c>
      <c r="J107" s="34" t="s">
        <v>17</v>
      </c>
      <c r="K107" s="34" t="s">
        <v>17</v>
      </c>
      <c r="L107" s="34" t="s">
        <v>17</v>
      </c>
      <c r="M107" s="29" t="str">
        <f>IFERROR(__xludf.DUMMYFUNCTION("REGEXEXTRACT(F109, ""[Dd]ata [Pp]reparation:?.*"")"),"#N/A")</f>
        <v>#N/A</v>
      </c>
    </row>
    <row r="108" ht="15.75" customHeight="1">
      <c r="A108" s="35"/>
      <c r="B108" s="35"/>
      <c r="C108" s="43" t="s">
        <v>529</v>
      </c>
      <c r="D108" s="35"/>
      <c r="E108" s="35"/>
      <c r="F108" s="37" t="s">
        <v>532</v>
      </c>
      <c r="G108" s="34"/>
      <c r="H108" s="34"/>
      <c r="I108" s="34" t="s">
        <v>17</v>
      </c>
      <c r="J108" s="34" t="s">
        <v>17</v>
      </c>
      <c r="K108" s="34" t="s">
        <v>22</v>
      </c>
      <c r="L108" s="34" t="s">
        <v>383</v>
      </c>
      <c r="M108" s="29" t="str">
        <f>IFERROR(__xludf.DUMMYFUNCTION("REGEXEXTRACT(F110, ""[Dd]ata [Pp]reparation:?.*"")"),"#N/A")</f>
        <v>#N/A</v>
      </c>
    </row>
    <row r="109" ht="15.75" customHeight="1">
      <c r="A109" s="35"/>
      <c r="B109" s="35"/>
      <c r="C109" s="43" t="s">
        <v>529</v>
      </c>
      <c r="D109" s="35"/>
      <c r="E109" s="35"/>
      <c r="F109" s="37" t="s">
        <v>533</v>
      </c>
      <c r="G109" s="34"/>
      <c r="H109" s="34"/>
      <c r="I109" s="34" t="s">
        <v>17</v>
      </c>
      <c r="J109" s="34" t="s">
        <v>17</v>
      </c>
      <c r="K109" s="34" t="s">
        <v>17</v>
      </c>
      <c r="L109" s="34" t="s">
        <v>17</v>
      </c>
      <c r="M109" s="29" t="str">
        <f>IFERROR(__xludf.DUMMYFUNCTION("REGEXEXTRACT(F111, ""[Dd]ata [Pp]reparation:?.*"")"),"#N/A")</f>
        <v>#N/A</v>
      </c>
    </row>
    <row r="110" ht="15.75" customHeight="1">
      <c r="A110" s="35"/>
      <c r="B110" s="35"/>
      <c r="C110" s="36" t="s">
        <v>534</v>
      </c>
      <c r="D110" s="35"/>
      <c r="E110" s="35"/>
      <c r="F110" s="37" t="s">
        <v>535</v>
      </c>
      <c r="G110" s="34" t="s">
        <v>434</v>
      </c>
      <c r="H110" s="34" t="s">
        <v>189</v>
      </c>
      <c r="I110" s="34" t="s">
        <v>17</v>
      </c>
      <c r="J110" s="34" t="s">
        <v>17</v>
      </c>
      <c r="K110" s="34" t="s">
        <v>18</v>
      </c>
      <c r="L110" s="34" t="s">
        <v>324</v>
      </c>
      <c r="M110" s="29" t="str">
        <f>IFERROR(__xludf.DUMMYFUNCTION("REGEXEXTRACT(F112, ""[Dd]ata [Pp]reparation:?.*"")"),"Data Preparation:")</f>
        <v>Data Preparation:</v>
      </c>
    </row>
    <row r="111" ht="15.75" customHeight="1">
      <c r="A111" s="35"/>
      <c r="B111" s="35"/>
      <c r="C111" s="36" t="s">
        <v>534</v>
      </c>
      <c r="D111" s="35"/>
      <c r="E111" s="35"/>
      <c r="F111" s="37" t="s">
        <v>536</v>
      </c>
      <c r="G111" s="34"/>
      <c r="H111" s="34"/>
      <c r="I111" s="34" t="s">
        <v>17</v>
      </c>
      <c r="J111" s="34" t="s">
        <v>17</v>
      </c>
      <c r="K111" s="34" t="s">
        <v>22</v>
      </c>
      <c r="L111" s="34" t="s">
        <v>383</v>
      </c>
      <c r="M111" s="29" t="str">
        <f>IFERROR(__xludf.DUMMYFUNCTION("REGEXEXTRACT(F113, ""[Dd]ata [Pp]reparation:?.*"")"),"#N/A")</f>
        <v>#N/A</v>
      </c>
    </row>
    <row r="112" ht="15.75" customHeight="1">
      <c r="A112" s="35"/>
      <c r="B112" s="35"/>
      <c r="C112" s="36" t="s">
        <v>537</v>
      </c>
      <c r="D112" s="35"/>
      <c r="E112" s="35"/>
      <c r="F112" s="37" t="s">
        <v>538</v>
      </c>
      <c r="G112" s="34" t="s">
        <v>539</v>
      </c>
      <c r="H112" s="34" t="s">
        <v>523</v>
      </c>
      <c r="I112" s="34" t="s">
        <v>17</v>
      </c>
      <c r="J112" s="34" t="s">
        <v>17</v>
      </c>
      <c r="K112" s="34" t="s">
        <v>18</v>
      </c>
      <c r="L112" s="34" t="s">
        <v>324</v>
      </c>
      <c r="M112" s="29" t="str">
        <f>IFERROR(__xludf.DUMMYFUNCTION("REGEXEXTRACT(F114, ""[Dd]ata [Pp]reparation:?.*"")"),"Data Preparation:")</f>
        <v>Data Preparation:</v>
      </c>
    </row>
    <row r="113" ht="15.75" customHeight="1">
      <c r="A113" s="35"/>
      <c r="B113" s="35"/>
      <c r="C113" s="36" t="s">
        <v>537</v>
      </c>
      <c r="D113" s="35"/>
      <c r="E113" s="35"/>
      <c r="F113" s="37" t="s">
        <v>540</v>
      </c>
      <c r="G113" s="34"/>
      <c r="H113" s="34"/>
      <c r="I113" s="34" t="s">
        <v>17</v>
      </c>
      <c r="J113" s="34" t="s">
        <v>17</v>
      </c>
      <c r="K113" s="34" t="s">
        <v>22</v>
      </c>
      <c r="L113" s="34" t="s">
        <v>383</v>
      </c>
      <c r="M113" s="29" t="str">
        <f>IFERROR(__xludf.DUMMYFUNCTION("REGEXEXTRACT(F115, ""[Dd]ata [Pp]reparation:?.*"")"),"#N/A")</f>
        <v>#N/A</v>
      </c>
    </row>
    <row r="114" ht="15.75" customHeight="1">
      <c r="A114" s="35"/>
      <c r="B114" s="35"/>
      <c r="C114" s="36" t="s">
        <v>541</v>
      </c>
      <c r="D114" s="35"/>
      <c r="E114" s="35"/>
      <c r="F114" s="37" t="s">
        <v>542</v>
      </c>
      <c r="G114" s="34" t="s">
        <v>336</v>
      </c>
      <c r="H114" s="34" t="s">
        <v>473</v>
      </c>
      <c r="I114" s="34" t="s">
        <v>17</v>
      </c>
      <c r="J114" s="34" t="s">
        <v>17</v>
      </c>
      <c r="K114" s="34" t="s">
        <v>18</v>
      </c>
      <c r="L114" s="34" t="s">
        <v>324</v>
      </c>
      <c r="M114" s="29" t="str">
        <f>IFERROR(__xludf.DUMMYFUNCTION("REGEXEXTRACT(F116, ""[Dd]ata [Pp]reparation:?.*"")"),"#N/A")</f>
        <v>#N/A</v>
      </c>
    </row>
    <row r="115" ht="15.75" customHeight="1">
      <c r="A115" s="35"/>
      <c r="B115" s="35"/>
      <c r="C115" s="36" t="s">
        <v>541</v>
      </c>
      <c r="D115" s="35"/>
      <c r="E115" s="35"/>
      <c r="F115" s="37" t="s">
        <v>543</v>
      </c>
      <c r="G115" s="34"/>
      <c r="H115" s="34"/>
      <c r="I115" s="34" t="s">
        <v>17</v>
      </c>
      <c r="J115" s="34" t="s">
        <v>17</v>
      </c>
      <c r="K115" s="34" t="s">
        <v>22</v>
      </c>
      <c r="L115" s="34" t="s">
        <v>383</v>
      </c>
      <c r="M115" s="29" t="str">
        <f>IFERROR(__xludf.DUMMYFUNCTION("REGEXEXTRACT(F117, ""[Dd]ata [Pp]reparation:?.*"")"),"Data Preparation: Data is grouped by fuel type into renewable and unrenewable categories.")</f>
        <v>Data Preparation: Data is grouped by fuel type into renewable and unrenewable categories.</v>
      </c>
    </row>
    <row r="116" ht="15.75" customHeight="1">
      <c r="A116" s="35"/>
      <c r="B116" s="35"/>
      <c r="C116" s="36" t="s">
        <v>541</v>
      </c>
      <c r="D116" s="35"/>
      <c r="E116" s="35"/>
      <c r="F116" s="37" t="s">
        <v>544</v>
      </c>
      <c r="G116" s="34"/>
      <c r="H116" s="34"/>
      <c r="I116" s="34" t="s">
        <v>17</v>
      </c>
      <c r="J116" s="34" t="s">
        <v>17</v>
      </c>
      <c r="K116" s="34" t="s">
        <v>22</v>
      </c>
      <c r="L116" s="34" t="s">
        <v>383</v>
      </c>
      <c r="M116" s="29" t="str">
        <f>IFERROR(__xludf.DUMMYFUNCTION("REGEXEXTRACT(F118, ""[Dd]ata [Pp]reparation:?.*"")"),"#N/A")</f>
        <v>#N/A</v>
      </c>
    </row>
    <row r="117" ht="15.75" customHeight="1">
      <c r="A117" s="35"/>
      <c r="B117" s="35"/>
      <c r="C117" s="36" t="s">
        <v>545</v>
      </c>
      <c r="D117" s="35"/>
      <c r="E117" s="35"/>
      <c r="F117" s="37" t="s">
        <v>546</v>
      </c>
      <c r="G117" s="34" t="s">
        <v>547</v>
      </c>
      <c r="H117" s="34" t="s">
        <v>198</v>
      </c>
      <c r="I117" s="34" t="s">
        <v>17</v>
      </c>
      <c r="J117" s="34" t="s">
        <v>17</v>
      </c>
      <c r="K117" s="34" t="s">
        <v>18</v>
      </c>
      <c r="L117" s="34" t="s">
        <v>324</v>
      </c>
      <c r="M117" s="29" t="str">
        <f>IFERROR(__xludf.DUMMYFUNCTION("REGEXEXTRACT(F119, ""[Dd]ata [Pp]reparation:?.*"")"),"Data Preparation: Adding a “Renewability” column to the data set based directly on")</f>
        <v>Data Preparation: Adding a “Renewability” column to the data set based directly on</v>
      </c>
    </row>
    <row r="118" ht="15.75" customHeight="1">
      <c r="A118" s="35"/>
      <c r="B118" s="35"/>
      <c r="C118" s="36" t="s">
        <v>545</v>
      </c>
      <c r="D118" s="35"/>
      <c r="E118" s="35"/>
      <c r="F118" s="37" t="s">
        <v>548</v>
      </c>
      <c r="G118" s="34"/>
      <c r="H118" s="34"/>
      <c r="I118" s="34" t="s">
        <v>17</v>
      </c>
      <c r="J118" s="34" t="s">
        <v>17</v>
      </c>
      <c r="K118" s="34" t="s">
        <v>22</v>
      </c>
      <c r="L118" s="34" t="s">
        <v>383</v>
      </c>
      <c r="M118" s="29" t="str">
        <f>IFERROR(__xludf.DUMMYFUNCTION("REGEXEXTRACT(F120, ""[Dd]ata [Pp]reparation:?.*"")"),"#N/A")</f>
        <v>#N/A</v>
      </c>
    </row>
    <row r="119" ht="15.75" customHeight="1">
      <c r="A119" s="35"/>
      <c r="B119" s="35"/>
      <c r="C119" s="36" t="s">
        <v>549</v>
      </c>
      <c r="D119" s="35"/>
      <c r="E119" s="35"/>
      <c r="F119" s="37" t="s">
        <v>550</v>
      </c>
      <c r="G119" s="34" t="s">
        <v>551</v>
      </c>
      <c r="H119" s="34" t="s">
        <v>28</v>
      </c>
      <c r="I119" s="34" t="s">
        <v>17</v>
      </c>
      <c r="J119" s="34" t="s">
        <v>17</v>
      </c>
      <c r="K119" s="34" t="s">
        <v>18</v>
      </c>
      <c r="L119" s="34" t="s">
        <v>324</v>
      </c>
      <c r="M119" s="29" t="str">
        <f>IFERROR(__xludf.DUMMYFUNCTION("REGEXEXTRACT(F121, ""[Dd]ata [Pp]reparation:?.*"")"),"#N/A")</f>
        <v>#N/A</v>
      </c>
    </row>
    <row r="120" ht="15.75" customHeight="1">
      <c r="A120" s="35"/>
      <c r="B120" s="35"/>
      <c r="C120" s="36" t="s">
        <v>552</v>
      </c>
      <c r="D120" s="35"/>
      <c r="E120" s="35"/>
      <c r="F120" s="37" t="s">
        <v>553</v>
      </c>
      <c r="G120" s="34" t="s">
        <v>554</v>
      </c>
      <c r="H120" s="34" t="s">
        <v>555</v>
      </c>
      <c r="I120" s="34" t="s">
        <v>17</v>
      </c>
      <c r="J120" s="34" t="s">
        <v>17</v>
      </c>
      <c r="K120" s="34" t="s">
        <v>18</v>
      </c>
      <c r="L120" s="34" t="s">
        <v>324</v>
      </c>
      <c r="M120" s="29" t="str">
        <f>IFERROR(__xludf.DUMMYFUNCTION("REGEXEXTRACT(F122, ""[Dd]ata [Pp]reparation:?.*"")"),"#N/A")</f>
        <v>#N/A</v>
      </c>
    </row>
    <row r="121" ht="15.75" customHeight="1">
      <c r="A121" s="35"/>
      <c r="B121" s="35"/>
      <c r="C121" s="36" t="s">
        <v>556</v>
      </c>
      <c r="D121" s="35"/>
      <c r="E121" s="35"/>
      <c r="F121" s="37" t="s">
        <v>557</v>
      </c>
      <c r="G121" s="34" t="s">
        <v>341</v>
      </c>
      <c r="H121" s="47" t="s">
        <v>69</v>
      </c>
      <c r="I121" s="34" t="s">
        <v>445</v>
      </c>
      <c r="J121" s="34" t="s">
        <v>17</v>
      </c>
      <c r="K121" s="34" t="s">
        <v>18</v>
      </c>
      <c r="L121" s="34" t="s">
        <v>324</v>
      </c>
      <c r="M121" s="29" t="str">
        <f>IFERROR(__xludf.DUMMYFUNCTION("REGEXEXTRACT(F123, ""[Dd]ata [Pp]reparation:?.*"")"),"Data Preparation :")</f>
        <v>Data Preparation :</v>
      </c>
    </row>
    <row r="122" ht="15.75" customHeight="1">
      <c r="A122" s="35"/>
      <c r="B122" s="35"/>
      <c r="C122" s="36" t="s">
        <v>556</v>
      </c>
      <c r="D122" s="35"/>
      <c r="E122" s="35"/>
      <c r="F122" s="37" t="s">
        <v>558</v>
      </c>
      <c r="G122" s="34"/>
      <c r="H122" s="34"/>
      <c r="I122" s="34" t="s">
        <v>17</v>
      </c>
      <c r="J122" s="34" t="s">
        <v>17</v>
      </c>
      <c r="K122" s="34" t="s">
        <v>22</v>
      </c>
      <c r="L122" s="34" t="s">
        <v>383</v>
      </c>
      <c r="M122" s="29" t="str">
        <f>IFERROR(__xludf.DUMMYFUNCTION("REGEXEXTRACT(F124, ""[Dd]ata [Pp]reparation:?.*"")"),"#N/A")</f>
        <v>#N/A</v>
      </c>
    </row>
    <row r="123" ht="15.75" customHeight="1">
      <c r="A123" s="35"/>
      <c r="B123" s="35"/>
      <c r="C123" s="36" t="s">
        <v>559</v>
      </c>
      <c r="D123" s="35"/>
      <c r="E123" s="35"/>
      <c r="F123" s="37" t="s">
        <v>560</v>
      </c>
      <c r="G123" s="34" t="s">
        <v>561</v>
      </c>
      <c r="H123" s="34" t="s">
        <v>435</v>
      </c>
      <c r="I123" s="34" t="s">
        <v>17</v>
      </c>
      <c r="J123" s="34" t="s">
        <v>17</v>
      </c>
      <c r="K123" s="34" t="s">
        <v>18</v>
      </c>
      <c r="L123" s="34" t="s">
        <v>324</v>
      </c>
      <c r="M123" s="29" t="str">
        <f>IFERROR(__xludf.DUMMYFUNCTION("REGEXEXTRACT(F125, ""[Dd]ata [Pp]reparation:?.*"")"),"#N/A")</f>
        <v>#N/A</v>
      </c>
    </row>
    <row r="124" ht="15.75" customHeight="1">
      <c r="A124" s="35"/>
      <c r="B124" s="35"/>
      <c r="C124" s="36" t="s">
        <v>559</v>
      </c>
      <c r="D124" s="35"/>
      <c r="E124" s="35"/>
      <c r="F124" s="37" t="s">
        <v>562</v>
      </c>
      <c r="G124" s="34"/>
      <c r="H124" s="34"/>
      <c r="I124" s="34" t="s">
        <v>17</v>
      </c>
      <c r="J124" s="34" t="s">
        <v>17</v>
      </c>
      <c r="K124" s="34" t="s">
        <v>22</v>
      </c>
      <c r="L124" s="34" t="s">
        <v>383</v>
      </c>
      <c r="M124" s="29" t="str">
        <f>IFERROR(__xludf.DUMMYFUNCTION("REGEXEXTRACT(F126, ""[Dd]ata [Pp]reparation:?.*"")"),"Data Preparation:")</f>
        <v>Data Preparation:</v>
      </c>
    </row>
    <row r="125" ht="15.75" customHeight="1">
      <c r="A125" s="35"/>
      <c r="B125" s="35"/>
      <c r="C125" s="36" t="s">
        <v>559</v>
      </c>
      <c r="D125" s="35"/>
      <c r="E125" s="35"/>
      <c r="F125" s="37" t="s">
        <v>563</v>
      </c>
      <c r="G125" s="34"/>
      <c r="H125" s="34"/>
      <c r="I125" s="34" t="s">
        <v>17</v>
      </c>
      <c r="J125" s="34" t="s">
        <v>17</v>
      </c>
      <c r="K125" s="34" t="s">
        <v>22</v>
      </c>
      <c r="L125" s="34" t="s">
        <v>383</v>
      </c>
      <c r="M125" s="29" t="str">
        <f>IFERROR(__xludf.DUMMYFUNCTION("REGEXEXTRACT(F127, ""[Dd]ata [Pp]reparation:?.*"")"),"#N/A")</f>
        <v>#N/A</v>
      </c>
    </row>
    <row r="126" ht="15.75" customHeight="1">
      <c r="A126" s="35"/>
      <c r="B126" s="35"/>
      <c r="C126" s="36" t="s">
        <v>564</v>
      </c>
      <c r="D126" s="35"/>
      <c r="E126" s="35"/>
      <c r="F126" s="37" t="s">
        <v>565</v>
      </c>
      <c r="G126" s="34" t="s">
        <v>554</v>
      </c>
      <c r="H126" s="34" t="s">
        <v>189</v>
      </c>
      <c r="I126" s="34" t="s">
        <v>17</v>
      </c>
      <c r="J126" s="34" t="s">
        <v>17</v>
      </c>
      <c r="K126" s="34" t="s">
        <v>18</v>
      </c>
      <c r="L126" s="34" t="s">
        <v>324</v>
      </c>
      <c r="M126" s="29" t="str">
        <f>IFERROR(__xludf.DUMMYFUNCTION("REGEXEXTRACT(F128, ""[Dd]ata [Pp]reparation:?.*"")"),"#N/A")</f>
        <v>#N/A</v>
      </c>
    </row>
    <row r="127" ht="15.75" customHeight="1">
      <c r="A127" s="35"/>
      <c r="B127" s="35"/>
      <c r="C127" s="36" t="s">
        <v>564</v>
      </c>
      <c r="D127" s="35"/>
      <c r="E127" s="35"/>
      <c r="F127" s="37" t="s">
        <v>566</v>
      </c>
      <c r="G127" s="34"/>
      <c r="H127" s="34"/>
      <c r="I127" s="34" t="s">
        <v>17</v>
      </c>
      <c r="J127" s="34" t="s">
        <v>17</v>
      </c>
      <c r="K127" s="34" t="s">
        <v>22</v>
      </c>
      <c r="L127" s="34" t="s">
        <v>383</v>
      </c>
      <c r="M127" s="29" t="str">
        <f>IFERROR(__xludf.DUMMYFUNCTION("REGEXEXTRACT(F129, ""[Dd]ata [Pp]reparation:?.*"")"),"Data preparation: I used the filter to visulaize the information related to Middle east countries.")</f>
        <v>Data preparation: I used the filter to visulaize the information related to Middle east countries.</v>
      </c>
    </row>
    <row r="128" ht="15.75" customHeight="1">
      <c r="A128" s="35"/>
      <c r="B128" s="35"/>
      <c r="C128" s="36" t="s">
        <v>564</v>
      </c>
      <c r="D128" s="35"/>
      <c r="E128" s="35"/>
      <c r="F128" s="37" t="s">
        <v>567</v>
      </c>
      <c r="G128" s="34"/>
      <c r="H128" s="34"/>
      <c r="I128" s="34" t="s">
        <v>17</v>
      </c>
      <c r="J128" s="34" t="s">
        <v>17</v>
      </c>
      <c r="K128" s="34" t="s">
        <v>22</v>
      </c>
      <c r="L128" s="34" t="s">
        <v>383</v>
      </c>
      <c r="M128" s="29" t="str">
        <f>IFERROR(__xludf.DUMMYFUNCTION("REGEXEXTRACT(F130, ""[Dd]ata [Pp]reparation:?.*"")"),"#N/A")</f>
        <v>#N/A</v>
      </c>
    </row>
    <row r="129" ht="15.75" customHeight="1">
      <c r="A129" s="35"/>
      <c r="B129" s="35"/>
      <c r="C129" s="36" t="s">
        <v>568</v>
      </c>
      <c r="D129" s="35"/>
      <c r="E129" s="35"/>
      <c r="F129" s="37" t="s">
        <v>569</v>
      </c>
      <c r="G129" s="34" t="s">
        <v>399</v>
      </c>
      <c r="H129" s="34" t="s">
        <v>450</v>
      </c>
      <c r="I129" s="34" t="s">
        <v>17</v>
      </c>
      <c r="J129" s="34" t="s">
        <v>17</v>
      </c>
      <c r="K129" s="34" t="s">
        <v>18</v>
      </c>
      <c r="L129" s="34" t="s">
        <v>324</v>
      </c>
      <c r="M129" s="29" t="str">
        <f>IFERROR(__xludf.DUMMYFUNCTION("REGEXEXTRACT(F131, ""[Dd]ata [Pp]reparation:?.*"")"),"#N/A")</f>
        <v>#N/A</v>
      </c>
    </row>
    <row r="130" ht="15.75" customHeight="1">
      <c r="A130" s="35"/>
      <c r="B130" s="35"/>
      <c r="C130" s="36" t="s">
        <v>568</v>
      </c>
      <c r="D130" s="35"/>
      <c r="E130" s="35"/>
      <c r="F130" s="37" t="s">
        <v>570</v>
      </c>
      <c r="G130" s="34"/>
      <c r="H130" s="34"/>
      <c r="I130" s="34" t="s">
        <v>17</v>
      </c>
      <c r="J130" s="34" t="s">
        <v>17</v>
      </c>
      <c r="K130" s="34" t="s">
        <v>22</v>
      </c>
      <c r="L130" s="34" t="s">
        <v>383</v>
      </c>
      <c r="M130" s="29" t="str">
        <f>IFERROR(__xludf.DUMMYFUNCTION("REGEXEXTRACT(F132, ""[Dd]ata [Pp]reparation:?.*"")"),"#N/A")</f>
        <v>#N/A</v>
      </c>
    </row>
    <row r="131" ht="15.75" customHeight="1">
      <c r="A131" s="35"/>
      <c r="B131" s="35"/>
      <c r="C131" s="36" t="s">
        <v>568</v>
      </c>
      <c r="D131" s="35"/>
      <c r="E131" s="35"/>
      <c r="F131" s="37" t="s">
        <v>571</v>
      </c>
      <c r="G131" s="34"/>
      <c r="H131" s="34"/>
      <c r="I131" s="34" t="s">
        <v>17</v>
      </c>
      <c r="J131" s="34" t="s">
        <v>17</v>
      </c>
      <c r="K131" s="34" t="s">
        <v>22</v>
      </c>
      <c r="L131" s="34" t="s">
        <v>383</v>
      </c>
      <c r="M131" s="29" t="str">
        <f>IFERROR(__xludf.DUMMYFUNCTION("REGEXEXTRACT(F133, ""[Dd]ata [Pp]reparation:?.*"")"),"Data preparation")</f>
        <v>Data preparation</v>
      </c>
    </row>
    <row r="132" ht="15.75" customHeight="1">
      <c r="A132" s="35"/>
      <c r="B132" s="35"/>
      <c r="C132" s="36" t="s">
        <v>568</v>
      </c>
      <c r="D132" s="35"/>
      <c r="E132" s="35"/>
      <c r="F132" s="37" t="s">
        <v>572</v>
      </c>
      <c r="G132" s="34"/>
      <c r="H132" s="34"/>
      <c r="I132" s="34" t="s">
        <v>17</v>
      </c>
      <c r="J132" s="34" t="s">
        <v>17</v>
      </c>
      <c r="K132" s="34" t="s">
        <v>22</v>
      </c>
      <c r="L132" s="34" t="s">
        <v>383</v>
      </c>
      <c r="M132" s="29" t="str">
        <f>IFERROR(__xludf.DUMMYFUNCTION("REGEXEXTRACT(F134, ""[Dd]ata [Pp]reparation:?.*"")"),"#N/A")</f>
        <v>#N/A</v>
      </c>
    </row>
    <row r="133" ht="15.75" customHeight="1">
      <c r="A133" s="35"/>
      <c r="B133" s="35"/>
      <c r="C133" s="36" t="s">
        <v>573</v>
      </c>
      <c r="D133" s="35"/>
      <c r="E133" s="35"/>
      <c r="F133" s="37" t="s">
        <v>574</v>
      </c>
      <c r="G133" s="34" t="s">
        <v>554</v>
      </c>
      <c r="H133" s="34" t="s">
        <v>523</v>
      </c>
      <c r="I133" s="34" t="s">
        <v>17</v>
      </c>
      <c r="J133" s="34" t="s">
        <v>17</v>
      </c>
      <c r="K133" s="34" t="s">
        <v>18</v>
      </c>
      <c r="L133" s="34" t="s">
        <v>324</v>
      </c>
      <c r="M133" s="29" t="str">
        <f>IFERROR(__xludf.DUMMYFUNCTION("REGEXEXTRACT(F135, ""[Dd]ata [Pp]reparation:?.*"")"),"Data Preparation:")</f>
        <v>Data Preparation:</v>
      </c>
    </row>
    <row r="134" ht="15.75" customHeight="1">
      <c r="A134" s="35"/>
      <c r="B134" s="35"/>
      <c r="C134" s="36" t="s">
        <v>573</v>
      </c>
      <c r="D134" s="35"/>
      <c r="E134" s="35"/>
      <c r="F134" s="37" t="s">
        <v>575</v>
      </c>
      <c r="G134" s="34"/>
      <c r="H134" s="34"/>
      <c r="I134" s="34" t="s">
        <v>17</v>
      </c>
      <c r="J134" s="34" t="s">
        <v>17</v>
      </c>
      <c r="K134" s="34" t="s">
        <v>22</v>
      </c>
      <c r="L134" s="34" t="s">
        <v>383</v>
      </c>
      <c r="M134" s="29" t="str">
        <f>IFERROR(__xludf.DUMMYFUNCTION("REGEXEXTRACT(F136, ""[Dd]ata [Pp]reparation:?.*"")"),"#N/A")</f>
        <v>#N/A</v>
      </c>
    </row>
    <row r="135" ht="15.75" customHeight="1">
      <c r="A135" s="35"/>
      <c r="B135" s="35"/>
      <c r="C135" s="36" t="s">
        <v>576</v>
      </c>
      <c r="D135" s="35"/>
      <c r="E135" s="35"/>
      <c r="F135" s="37" t="s">
        <v>577</v>
      </c>
      <c r="G135" s="34" t="s">
        <v>578</v>
      </c>
      <c r="H135" s="34" t="s">
        <v>28</v>
      </c>
      <c r="I135" s="34" t="s">
        <v>16</v>
      </c>
      <c r="J135" s="34" t="s">
        <v>17</v>
      </c>
      <c r="K135" s="34" t="s">
        <v>18</v>
      </c>
      <c r="L135" s="34" t="s">
        <v>324</v>
      </c>
      <c r="M135" s="29" t="str">
        <f>IFERROR(__xludf.DUMMYFUNCTION("REGEXEXTRACT(F137, ""[Dd]ata [Pp]reparation:?.*"")"),"#N/A")</f>
        <v>#N/A</v>
      </c>
    </row>
    <row r="136" ht="15.75" customHeight="1">
      <c r="A136" s="35"/>
      <c r="B136" s="35"/>
      <c r="C136" s="36" t="s">
        <v>576</v>
      </c>
      <c r="D136" s="35"/>
      <c r="E136" s="35"/>
      <c r="F136" s="37" t="s">
        <v>579</v>
      </c>
      <c r="G136" s="34"/>
      <c r="H136" s="34"/>
      <c r="I136" s="34" t="s">
        <v>17</v>
      </c>
      <c r="J136" s="34" t="s">
        <v>17</v>
      </c>
      <c r="K136" s="34" t="s">
        <v>22</v>
      </c>
      <c r="L136" s="34" t="s">
        <v>383</v>
      </c>
      <c r="M136" s="29" t="str">
        <f>IFERROR(__xludf.DUMMYFUNCTION("REGEXEXTRACT(F138, ""[Dd]ata [Pp]reparation:?.*"")"),"Data Preparation: The dataset is filtered so that it does not include any null values. It is then filtered out all countries except China.")</f>
        <v>Data Preparation: The dataset is filtered so that it does not include any null values. It is then filtered out all countries except China.</v>
      </c>
    </row>
    <row r="137" ht="15.75" customHeight="1">
      <c r="A137" s="35"/>
      <c r="B137" s="35"/>
      <c r="C137" s="36" t="s">
        <v>576</v>
      </c>
      <c r="D137" s="35"/>
      <c r="E137" s="35"/>
      <c r="F137" s="37" t="s">
        <v>580</v>
      </c>
      <c r="G137" s="34"/>
      <c r="H137" s="34"/>
      <c r="I137" s="34" t="s">
        <v>17</v>
      </c>
      <c r="J137" s="34" t="s">
        <v>17</v>
      </c>
      <c r="K137" s="34" t="s">
        <v>22</v>
      </c>
      <c r="L137" s="34" t="s">
        <v>383</v>
      </c>
      <c r="M137" s="29" t="str">
        <f>IFERROR(__xludf.DUMMYFUNCTION("REGEXEXTRACT(F139, ""[Dd]ata [Pp]reparation:?.*"")"),"#N/A")</f>
        <v>#N/A</v>
      </c>
    </row>
    <row r="138" ht="15.75" customHeight="1">
      <c r="A138" s="35"/>
      <c r="B138" s="35"/>
      <c r="C138" s="36" t="s">
        <v>581</v>
      </c>
      <c r="D138" s="35"/>
      <c r="E138" s="35"/>
      <c r="F138" s="37" t="s">
        <v>582</v>
      </c>
      <c r="G138" s="34" t="s">
        <v>515</v>
      </c>
      <c r="H138" s="34" t="s">
        <v>430</v>
      </c>
      <c r="I138" s="34" t="s">
        <v>17</v>
      </c>
      <c r="J138" s="34" t="s">
        <v>17</v>
      </c>
      <c r="K138" s="34" t="s">
        <v>18</v>
      </c>
      <c r="L138" s="34" t="s">
        <v>324</v>
      </c>
      <c r="M138" s="29" t="str">
        <f>IFERROR(__xludf.DUMMYFUNCTION("REGEXEXTRACT(F140, ""[Dd]ata [Pp]reparation:?.*"")"),"#N/A")</f>
        <v>#N/A</v>
      </c>
    </row>
    <row r="139" ht="15.75" customHeight="1">
      <c r="A139" s="35"/>
      <c r="B139" s="35"/>
      <c r="C139" s="36" t="s">
        <v>581</v>
      </c>
      <c r="D139" s="35"/>
      <c r="E139" s="35"/>
      <c r="F139" s="37" t="s">
        <v>583</v>
      </c>
      <c r="G139" s="34"/>
      <c r="H139" s="34"/>
      <c r="I139" s="34" t="s">
        <v>17</v>
      </c>
      <c r="J139" s="34" t="s">
        <v>17</v>
      </c>
      <c r="K139" s="34" t="s">
        <v>22</v>
      </c>
      <c r="L139" s="34" t="s">
        <v>383</v>
      </c>
      <c r="M139" s="29" t="str">
        <f>IFERROR(__xludf.DUMMYFUNCTION("REGEXEXTRACT(F141, ""[Dd]ata [Pp]reparation:?.*"")"),"#N/A")</f>
        <v>#N/A</v>
      </c>
    </row>
    <row r="140" ht="15.75" customHeight="1">
      <c r="A140" s="35"/>
      <c r="B140" s="35"/>
      <c r="C140" s="36" t="s">
        <v>581</v>
      </c>
      <c r="D140" s="35"/>
      <c r="E140" s="35"/>
      <c r="F140" s="37" t="s">
        <v>584</v>
      </c>
      <c r="G140" s="34"/>
      <c r="H140" s="34"/>
      <c r="I140" s="34" t="s">
        <v>17</v>
      </c>
      <c r="J140" s="34" t="s">
        <v>17</v>
      </c>
      <c r="K140" s="34" t="s">
        <v>22</v>
      </c>
      <c r="L140" s="34" t="s">
        <v>383</v>
      </c>
      <c r="M140" s="29" t="str">
        <f>IFERROR(__xludf.DUMMYFUNCTION("REGEXEXTRACT(F142, ""[Dd]ata [Pp]reparation:?.*"")"),"#N/A")</f>
        <v>#N/A</v>
      </c>
    </row>
    <row r="141" ht="15.75" customHeight="1">
      <c r="A141" s="35"/>
      <c r="B141" s="35"/>
      <c r="C141" s="36" t="s">
        <v>581</v>
      </c>
      <c r="D141" s="35"/>
      <c r="E141" s="35"/>
      <c r="F141" s="37" t="s">
        <v>585</v>
      </c>
      <c r="G141" s="34"/>
      <c r="H141" s="34"/>
      <c r="I141" s="34" t="s">
        <v>17</v>
      </c>
      <c r="J141" s="34" t="s">
        <v>17</v>
      </c>
      <c r="K141" s="34" t="s">
        <v>22</v>
      </c>
      <c r="L141" s="34" t="s">
        <v>383</v>
      </c>
      <c r="M141" s="29" t="str">
        <f>IFERROR(__xludf.DUMMYFUNCTION("REGEXEXTRACT(F143, ""[Dd]ata [Pp]reparation:?.*"")"),"#N/A")</f>
        <v>#N/A</v>
      </c>
    </row>
    <row r="142" ht="15.75" customHeight="1">
      <c r="A142" s="35"/>
      <c r="B142" s="35"/>
      <c r="C142" s="36" t="s">
        <v>586</v>
      </c>
      <c r="D142" s="35"/>
      <c r="E142" s="35"/>
      <c r="F142" s="37" t="s">
        <v>587</v>
      </c>
      <c r="G142" s="34" t="s">
        <v>588</v>
      </c>
      <c r="H142" s="34" t="s">
        <v>523</v>
      </c>
      <c r="I142" s="34" t="s">
        <v>17</v>
      </c>
      <c r="J142" s="34" t="s">
        <v>17</v>
      </c>
      <c r="K142" s="34" t="s">
        <v>18</v>
      </c>
      <c r="L142" s="34" t="s">
        <v>324</v>
      </c>
      <c r="M142" s="29" t="str">
        <f>IFERROR(__xludf.DUMMYFUNCTION("REGEXEXTRACT(F144, ""[Dd]ata [Pp]reparation:?.*"")"),"Data Preparation: The country_long field was filtered to only look at data in ‘France’. Additionally, I created two sets, one for renewable sources of energy and one for non-renewable sources.")</f>
        <v>Data Preparation: The country_long field was filtered to only look at data in ‘France’. Additionally, I created two sets, one for renewable sources of energy and one for non-renewable sources.</v>
      </c>
    </row>
    <row r="143" ht="15.75" customHeight="1">
      <c r="A143" s="35"/>
      <c r="B143" s="35"/>
      <c r="C143" s="36" t="s">
        <v>586</v>
      </c>
      <c r="D143" s="35"/>
      <c r="E143" s="35"/>
      <c r="F143" s="37" t="s">
        <v>589</v>
      </c>
      <c r="G143" s="34"/>
      <c r="H143" s="34"/>
      <c r="I143" s="34" t="s">
        <v>17</v>
      </c>
      <c r="J143" s="34" t="s">
        <v>17</v>
      </c>
      <c r="K143" s="34" t="s">
        <v>22</v>
      </c>
      <c r="L143" s="34" t="s">
        <v>383</v>
      </c>
      <c r="M143" s="29" t="str">
        <f>IFERROR(__xludf.DUMMYFUNCTION("REGEXEXTRACT(F145, ""[Dd]ata [Pp]reparation:?.*"")"),"#N/A")</f>
        <v>#N/A</v>
      </c>
    </row>
    <row r="144" ht="15.75" customHeight="1">
      <c r="A144" s="35"/>
      <c r="B144" s="35"/>
      <c r="C144" s="36" t="s">
        <v>590</v>
      </c>
      <c r="D144" s="35"/>
      <c r="E144" s="35"/>
      <c r="F144" s="37" t="s">
        <v>591</v>
      </c>
      <c r="G144" s="34" t="s">
        <v>449</v>
      </c>
      <c r="H144" s="34" t="s">
        <v>450</v>
      </c>
      <c r="I144" s="34" t="s">
        <v>17</v>
      </c>
      <c r="J144" s="34" t="s">
        <v>17</v>
      </c>
      <c r="K144" s="34" t="s">
        <v>18</v>
      </c>
      <c r="L144" s="34" t="s">
        <v>324</v>
      </c>
      <c r="M144" s="29" t="str">
        <f>IFERROR(__xludf.DUMMYFUNCTION("REGEXEXTRACT(F146, ""[Dd]ata [Pp]reparation:?.*"")"),"Data Preparation:")</f>
        <v>Data Preparation:</v>
      </c>
    </row>
    <row r="145" ht="15.75" customHeight="1">
      <c r="A145" s="35"/>
      <c r="B145" s="35"/>
      <c r="C145" s="36" t="s">
        <v>590</v>
      </c>
      <c r="D145" s="35"/>
      <c r="E145" s="35"/>
      <c r="F145" s="37" t="s">
        <v>592</v>
      </c>
      <c r="G145" s="34"/>
      <c r="H145" s="34"/>
      <c r="I145" s="34" t="s">
        <v>17</v>
      </c>
      <c r="J145" s="34" t="s">
        <v>17</v>
      </c>
      <c r="K145" s="34" t="s">
        <v>22</v>
      </c>
      <c r="L145" s="34" t="s">
        <v>383</v>
      </c>
      <c r="M145" s="29" t="str">
        <f>IFERROR(__xludf.DUMMYFUNCTION("REGEXEXTRACT(F147, ""[Dd]ata [Pp]reparation:?.*"")"),"#N/A")</f>
        <v>#N/A</v>
      </c>
    </row>
    <row r="146" ht="15.75" customHeight="1">
      <c r="A146" s="35"/>
      <c r="B146" s="35"/>
      <c r="C146" s="36" t="s">
        <v>593</v>
      </c>
      <c r="D146" s="35"/>
      <c r="E146" s="35"/>
      <c r="F146" s="37" t="s">
        <v>594</v>
      </c>
      <c r="G146" s="34" t="s">
        <v>434</v>
      </c>
      <c r="H146" s="34" t="s">
        <v>28</v>
      </c>
      <c r="I146" s="34" t="s">
        <v>17</v>
      </c>
      <c r="J146" s="34" t="s">
        <v>17</v>
      </c>
      <c r="K146" s="34" t="s">
        <v>18</v>
      </c>
      <c r="L146" s="34" t="s">
        <v>324</v>
      </c>
      <c r="M146" s="29" t="str">
        <f>IFERROR(__xludf.DUMMYFUNCTION("REGEXEXTRACT(F148, ""[Dd]ata [Pp]reparation:?.*"")"),"#N/A")</f>
        <v>#N/A</v>
      </c>
    </row>
    <row r="147" ht="15.75" customHeight="1">
      <c r="A147" s="35"/>
      <c r="B147" s="35"/>
      <c r="C147" s="36" t="s">
        <v>593</v>
      </c>
      <c r="D147" s="35"/>
      <c r="E147" s="35"/>
      <c r="F147" s="37" t="s">
        <v>595</v>
      </c>
      <c r="G147" s="34"/>
      <c r="H147" s="34"/>
      <c r="I147" s="34" t="s">
        <v>17</v>
      </c>
      <c r="J147" s="34" t="s">
        <v>17</v>
      </c>
      <c r="K147" s="34" t="s">
        <v>22</v>
      </c>
      <c r="L147" s="34" t="s">
        <v>383</v>
      </c>
      <c r="M147" s="29" t="str">
        <f>IFERROR(__xludf.DUMMYFUNCTION("REGEXEXTRACT(F149, ""[Dd]ata [Pp]reparation:?.*"")"),"#N/A")</f>
        <v>#N/A</v>
      </c>
    </row>
    <row r="148" ht="15.75" customHeight="1">
      <c r="A148" s="35"/>
      <c r="B148" s="35"/>
      <c r="C148" s="36" t="s">
        <v>596</v>
      </c>
      <c r="D148" s="35"/>
      <c r="E148" s="35"/>
      <c r="F148" s="37" t="s">
        <v>597</v>
      </c>
      <c r="G148" s="38" t="s">
        <v>598</v>
      </c>
      <c r="H148" s="34" t="s">
        <v>599</v>
      </c>
      <c r="I148" s="34" t="s">
        <v>17</v>
      </c>
      <c r="J148" s="34" t="s">
        <v>17</v>
      </c>
      <c r="K148" s="34" t="s">
        <v>18</v>
      </c>
      <c r="L148" s="34" t="s">
        <v>324</v>
      </c>
      <c r="M148" s="29" t="str">
        <f>IFERROR(__xludf.DUMMYFUNCTION("REGEXEXTRACT(F150, ""[Dd]ata [Pp]reparation:?.*"")"),"#N/A")</f>
        <v>#N/A</v>
      </c>
    </row>
    <row r="149" ht="15.75" customHeight="1">
      <c r="A149" s="35"/>
      <c r="B149" s="35"/>
      <c r="C149" s="36" t="s">
        <v>596</v>
      </c>
      <c r="D149" s="35"/>
      <c r="E149" s="35"/>
      <c r="F149" s="37" t="s">
        <v>600</v>
      </c>
      <c r="G149" s="34"/>
      <c r="H149" s="34"/>
      <c r="I149" s="34" t="s">
        <v>17</v>
      </c>
      <c r="J149" s="34" t="s">
        <v>17</v>
      </c>
      <c r="K149" s="34" t="s">
        <v>22</v>
      </c>
      <c r="L149" s="34" t="s">
        <v>383</v>
      </c>
      <c r="M149" s="29" t="str">
        <f>IFERROR(__xludf.DUMMYFUNCTION("REGEXEXTRACT(F151, ""[Dd]ata [Pp]reparation:?.*"")"),"Data Preparation: To obtain this visualisation, null estimated generation values were ejected.")</f>
        <v>Data Preparation: To obtain this visualisation, null estimated generation values were ejected.</v>
      </c>
    </row>
    <row r="150" ht="15.75" customHeight="1">
      <c r="A150" s="35"/>
      <c r="B150" s="35"/>
      <c r="C150" s="36" t="s">
        <v>596</v>
      </c>
      <c r="D150" s="35"/>
      <c r="E150" s="35"/>
      <c r="F150" s="37" t="s">
        <v>601</v>
      </c>
      <c r="G150" s="34"/>
      <c r="H150" s="34"/>
      <c r="I150" s="34" t="s">
        <v>17</v>
      </c>
      <c r="J150" s="34" t="s">
        <v>17</v>
      </c>
      <c r="K150" s="34" t="s">
        <v>110</v>
      </c>
      <c r="L150" s="34" t="s">
        <v>17</v>
      </c>
      <c r="M150" s="29" t="str">
        <f>IFERROR(__xludf.DUMMYFUNCTION("REGEXEXTRACT(F152, ""[Dd]ata [Pp]reparation:?.*"")"),"#N/A")</f>
        <v>#N/A</v>
      </c>
    </row>
    <row r="151" ht="15.75" customHeight="1">
      <c r="A151" s="35"/>
      <c r="B151" s="35"/>
      <c r="C151" s="36" t="s">
        <v>602</v>
      </c>
      <c r="D151" s="35"/>
      <c r="E151" s="35"/>
      <c r="F151" s="37" t="s">
        <v>603</v>
      </c>
      <c r="G151" s="38" t="s">
        <v>515</v>
      </c>
      <c r="H151" s="34" t="s">
        <v>444</v>
      </c>
      <c r="I151" s="34" t="s">
        <v>17</v>
      </c>
      <c r="J151" s="34" t="s">
        <v>17</v>
      </c>
      <c r="K151" s="34" t="s">
        <v>18</v>
      </c>
      <c r="L151" s="34" t="s">
        <v>324</v>
      </c>
      <c r="M151" s="29" t="str">
        <f>IFERROR(__xludf.DUMMYFUNCTION("REGEXEXTRACT(F153, ""[Dd]ata [Pp]reparation:?.*"")"),"#N/A")</f>
        <v>#N/A</v>
      </c>
    </row>
    <row r="152" ht="15.75" customHeight="1">
      <c r="A152" s="35"/>
      <c r="B152" s="35"/>
      <c r="C152" s="36" t="s">
        <v>602</v>
      </c>
      <c r="D152" s="35"/>
      <c r="E152" s="35"/>
      <c r="F152" s="37" t="s">
        <v>604</v>
      </c>
      <c r="G152" s="34"/>
      <c r="H152" s="34"/>
      <c r="I152" s="34" t="s">
        <v>17</v>
      </c>
      <c r="J152" s="34" t="s">
        <v>17</v>
      </c>
      <c r="K152" s="34" t="s">
        <v>22</v>
      </c>
      <c r="L152" s="34" t="s">
        <v>383</v>
      </c>
      <c r="M152" s="29" t="str">
        <f>IFERROR(__xludf.DUMMYFUNCTION("REGEXEXTRACT(F154, ""[Dd]ata [Pp]reparation:?.*"")"),"#N/A")</f>
        <v>#N/A</v>
      </c>
    </row>
    <row r="153" ht="15.75" customHeight="1">
      <c r="A153" s="35"/>
      <c r="B153" s="35"/>
      <c r="C153" s="36" t="s">
        <v>602</v>
      </c>
      <c r="D153" s="35"/>
      <c r="E153" s="35"/>
      <c r="F153" s="37" t="s">
        <v>605</v>
      </c>
      <c r="G153" s="34"/>
      <c r="H153" s="34"/>
      <c r="I153" s="34" t="s">
        <v>17</v>
      </c>
      <c r="J153" s="34" t="s">
        <v>17</v>
      </c>
      <c r="K153" s="34" t="s">
        <v>17</v>
      </c>
      <c r="L153" s="34" t="s">
        <v>17</v>
      </c>
      <c r="M153" s="29" t="str">
        <f>IFERROR(__xludf.DUMMYFUNCTION("REGEXEXTRACT(F155, ""[Dd]ata [Pp]reparation:?.*"")"),"#N/A")</f>
        <v>#N/A</v>
      </c>
    </row>
    <row r="154" ht="15.75" customHeight="1">
      <c r="A154" s="35"/>
      <c r="B154" s="35"/>
      <c r="C154" s="36" t="s">
        <v>602</v>
      </c>
      <c r="D154" s="35"/>
      <c r="E154" s="35"/>
      <c r="F154" s="37" t="s">
        <v>606</v>
      </c>
      <c r="G154" s="34"/>
      <c r="H154" s="34"/>
      <c r="I154" s="34" t="s">
        <v>17</v>
      </c>
      <c r="J154" s="34" t="s">
        <v>17</v>
      </c>
      <c r="K154" s="34" t="s">
        <v>17</v>
      </c>
      <c r="L154" s="34" t="s">
        <v>17</v>
      </c>
      <c r="M154" s="29" t="str">
        <f>IFERROR(__xludf.DUMMYFUNCTION("REGEXEXTRACT(F156, ""[Dd]ata [Pp]reparation:?.*"")"),"#N/A")</f>
        <v>#N/A</v>
      </c>
    </row>
    <row r="155" ht="15.75" customHeight="1">
      <c r="A155" s="35"/>
      <c r="B155" s="35"/>
      <c r="C155" s="36" t="s">
        <v>602</v>
      </c>
      <c r="D155" s="35"/>
      <c r="E155" s="35"/>
      <c r="F155" s="37" t="s">
        <v>607</v>
      </c>
      <c r="G155" s="34"/>
      <c r="H155" s="34"/>
      <c r="I155" s="34" t="s">
        <v>17</v>
      </c>
      <c r="J155" s="34" t="s">
        <v>17</v>
      </c>
      <c r="K155" s="34" t="s">
        <v>17</v>
      </c>
      <c r="L155" s="34" t="s">
        <v>17</v>
      </c>
      <c r="M155" s="29" t="str">
        <f>IFERROR(__xludf.DUMMYFUNCTION("REGEXEXTRACT(F157, ""[Dd]ata [Pp]reparation:?.*"")"),"#N/A")</f>
        <v>#N/A</v>
      </c>
    </row>
    <row r="156" ht="15.75" customHeight="1">
      <c r="A156" s="35"/>
      <c r="B156" s="35"/>
      <c r="C156" s="36" t="s">
        <v>608</v>
      </c>
      <c r="D156" s="35"/>
      <c r="E156" s="35"/>
      <c r="F156" s="37" t="s">
        <v>609</v>
      </c>
      <c r="G156" s="34" t="s">
        <v>472</v>
      </c>
      <c r="H156" s="47" t="s">
        <v>610</v>
      </c>
      <c r="I156" s="34" t="s">
        <v>17</v>
      </c>
      <c r="J156" s="34" t="s">
        <v>17</v>
      </c>
      <c r="K156" s="34" t="s">
        <v>18</v>
      </c>
      <c r="L156" s="34" t="s">
        <v>324</v>
      </c>
      <c r="M156" s="29" t="str">
        <f>IFERROR(__xludf.DUMMYFUNCTION("REGEXEXTRACT(F158, ""[Dd]ata [Pp]reparation:?.*"")"),"#N/A")</f>
        <v>#N/A</v>
      </c>
    </row>
    <row r="157" ht="15.75" customHeight="1">
      <c r="A157" s="35"/>
      <c r="B157" s="35"/>
      <c r="C157" s="36" t="s">
        <v>608</v>
      </c>
      <c r="D157" s="35"/>
      <c r="E157" s="35"/>
      <c r="F157" s="37" t="s">
        <v>611</v>
      </c>
      <c r="G157" s="34"/>
      <c r="H157" s="34"/>
      <c r="I157" s="34" t="s">
        <v>17</v>
      </c>
      <c r="J157" s="34" t="s">
        <v>17</v>
      </c>
      <c r="K157" s="34" t="s">
        <v>22</v>
      </c>
      <c r="L157" s="34" t="s">
        <v>383</v>
      </c>
      <c r="M157" s="29" t="str">
        <f>IFERROR(__xludf.DUMMYFUNCTION("REGEXEXTRACT(F159, ""[Dd]ata [Pp]reparation:?.*"")"),"#N/A")</f>
        <v>#N/A</v>
      </c>
    </row>
    <row r="158" ht="15.75" customHeight="1">
      <c r="A158" s="35"/>
      <c r="B158" s="35"/>
      <c r="C158" s="36" t="s">
        <v>612</v>
      </c>
      <c r="D158" s="35"/>
      <c r="E158" s="35"/>
      <c r="F158" s="37" t="s">
        <v>613</v>
      </c>
      <c r="G158" s="34" t="s">
        <v>614</v>
      </c>
      <c r="H158" s="34" t="s">
        <v>28</v>
      </c>
      <c r="I158" s="34" t="s">
        <v>17</v>
      </c>
      <c r="J158" s="34" t="s">
        <v>17</v>
      </c>
      <c r="K158" s="34" t="s">
        <v>18</v>
      </c>
      <c r="L158" s="34" t="s">
        <v>324</v>
      </c>
      <c r="M158" s="29" t="str">
        <f>IFERROR(__xludf.DUMMYFUNCTION("REGEXEXTRACT(F160, ""[Dd]ata [Pp]reparation:?.*"")"),"#N/A")</f>
        <v>#N/A</v>
      </c>
    </row>
    <row r="159" ht="15.75" customHeight="1">
      <c r="A159" s="35"/>
      <c r="B159" s="35"/>
      <c r="C159" s="36" t="s">
        <v>612</v>
      </c>
      <c r="D159" s="35"/>
      <c r="E159" s="35"/>
      <c r="F159" s="37" t="s">
        <v>615</v>
      </c>
      <c r="G159" s="34"/>
      <c r="H159" s="34"/>
      <c r="I159" s="34" t="s">
        <v>17</v>
      </c>
      <c r="J159" s="34" t="s">
        <v>17</v>
      </c>
      <c r="K159" s="34" t="s">
        <v>22</v>
      </c>
      <c r="L159" s="34" t="s">
        <v>383</v>
      </c>
      <c r="M159" s="29" t="str">
        <f>IFERROR(__xludf.DUMMYFUNCTION("REGEXEXTRACT(F161, ""[Dd]ata [Pp]reparation:?.*"")"),"Data Preparations:")</f>
        <v>Data Preparations:</v>
      </c>
    </row>
    <row r="160" ht="15.75" customHeight="1">
      <c r="A160" s="35"/>
      <c r="B160" s="35"/>
      <c r="C160" s="36" t="s">
        <v>612</v>
      </c>
      <c r="D160" s="35"/>
      <c r="E160" s="35"/>
      <c r="F160" s="37" t="s">
        <v>616</v>
      </c>
      <c r="G160" s="34"/>
      <c r="H160" s="34"/>
      <c r="I160" s="34" t="s">
        <v>17</v>
      </c>
      <c r="J160" s="34" t="s">
        <v>17</v>
      </c>
      <c r="K160" s="34" t="s">
        <v>22</v>
      </c>
      <c r="L160" s="34" t="s">
        <v>383</v>
      </c>
      <c r="M160" s="29" t="str">
        <f>IFERROR(__xludf.DUMMYFUNCTION("REGEXEXTRACT(F162, ""[Dd]ata [Pp]reparation:?.*"")"),"#N/A")</f>
        <v>#N/A</v>
      </c>
    </row>
    <row r="161" ht="15.75" customHeight="1">
      <c r="A161" s="35"/>
      <c r="B161" s="35"/>
      <c r="C161" s="36" t="s">
        <v>617</v>
      </c>
      <c r="D161" s="35"/>
      <c r="E161" s="35"/>
      <c r="F161" s="37" t="s">
        <v>618</v>
      </c>
      <c r="G161" s="34" t="s">
        <v>619</v>
      </c>
      <c r="H161" s="34" t="s">
        <v>620</v>
      </c>
      <c r="I161" s="34" t="s">
        <v>17</v>
      </c>
      <c r="J161" s="34" t="s">
        <v>17</v>
      </c>
      <c r="K161" s="34" t="s">
        <v>18</v>
      </c>
      <c r="L161" s="34" t="s">
        <v>324</v>
      </c>
      <c r="M161" s="29" t="str">
        <f>IFERROR(__xludf.DUMMYFUNCTION("REGEXEXTRACT(F163, ""[Dd]ata [Pp]reparation:?.*"")"),"Data Preparation:")</f>
        <v>Data Preparation:</v>
      </c>
    </row>
    <row r="162" ht="15.75" customHeight="1">
      <c r="A162" s="35"/>
      <c r="B162" s="35"/>
      <c r="C162" s="36" t="s">
        <v>617</v>
      </c>
      <c r="D162" s="35"/>
      <c r="E162" s="35"/>
      <c r="F162" s="37" t="s">
        <v>621</v>
      </c>
      <c r="G162" s="34"/>
      <c r="H162" s="34"/>
      <c r="I162" s="34" t="s">
        <v>17</v>
      </c>
      <c r="J162" s="34" t="s">
        <v>17</v>
      </c>
      <c r="K162" s="34" t="s">
        <v>22</v>
      </c>
      <c r="L162" s="34" t="s">
        <v>383</v>
      </c>
      <c r="M162" s="29" t="str">
        <f>IFERROR(__xludf.DUMMYFUNCTION("REGEXEXTRACT(F164, ""[Dd]ata [Pp]reparation:?.*"")"),"#N/A")</f>
        <v>#N/A</v>
      </c>
    </row>
    <row r="163" ht="15.75" customHeight="1">
      <c r="A163" s="35"/>
      <c r="B163" s="35"/>
      <c r="C163" s="36" t="s">
        <v>622</v>
      </c>
      <c r="D163" s="35"/>
      <c r="E163" s="35"/>
      <c r="F163" s="37" t="s">
        <v>623</v>
      </c>
      <c r="G163" s="34" t="s">
        <v>624</v>
      </c>
      <c r="H163" s="34" t="s">
        <v>625</v>
      </c>
      <c r="I163" s="34" t="s">
        <v>17</v>
      </c>
      <c r="J163" s="34" t="s">
        <v>17</v>
      </c>
      <c r="K163" s="34" t="s">
        <v>18</v>
      </c>
      <c r="L163" s="34" t="s">
        <v>324</v>
      </c>
      <c r="M163" s="29" t="str">
        <f>IFERROR(__xludf.DUMMYFUNCTION("REGEXEXTRACT(F165, ""[Dd]ata [Pp]reparation:?.*"")"),"#N/A")</f>
        <v>#N/A</v>
      </c>
    </row>
    <row r="164" ht="15.75" customHeight="1">
      <c r="A164" s="35"/>
      <c r="B164" s="35"/>
      <c r="C164" s="36" t="s">
        <v>622</v>
      </c>
      <c r="D164" s="35"/>
      <c r="E164" s="35"/>
      <c r="F164" s="37" t="s">
        <v>626</v>
      </c>
      <c r="G164" s="34"/>
      <c r="H164" s="34"/>
      <c r="I164" s="34" t="s">
        <v>17</v>
      </c>
      <c r="J164" s="34" t="s">
        <v>17</v>
      </c>
      <c r="K164" s="34" t="s">
        <v>22</v>
      </c>
      <c r="L164" s="34" t="s">
        <v>383</v>
      </c>
      <c r="M164" s="29" t="str">
        <f>IFERROR(__xludf.DUMMYFUNCTION("REGEXEXTRACT(F166, ""[Dd]ata [Pp]reparation:?.*"")"),"#N/A")</f>
        <v>#N/A</v>
      </c>
    </row>
    <row r="165" ht="15.75" customHeight="1">
      <c r="A165" s="35"/>
      <c r="B165" s="35"/>
      <c r="C165" s="36" t="s">
        <v>622</v>
      </c>
      <c r="D165" s="35"/>
      <c r="E165" s="35"/>
      <c r="F165" s="37" t="s">
        <v>627</v>
      </c>
      <c r="G165" s="34"/>
      <c r="H165" s="34"/>
      <c r="I165" s="34" t="s">
        <v>17</v>
      </c>
      <c r="J165" s="34" t="s">
        <v>17</v>
      </c>
      <c r="K165" s="34" t="s">
        <v>110</v>
      </c>
      <c r="L165" s="34" t="s">
        <v>383</v>
      </c>
      <c r="M165" s="29" t="str">
        <f>IFERROR(__xludf.DUMMYFUNCTION("REGEXEXTRACT(F167, ""[Dd]ata [Pp]reparation:?.*"")"),"#N/A")</f>
        <v>#N/A</v>
      </c>
    </row>
    <row r="166" ht="15.75" customHeight="1">
      <c r="A166" s="35"/>
      <c r="B166" s="35"/>
      <c r="C166" s="36" t="s">
        <v>622</v>
      </c>
      <c r="D166" s="35"/>
      <c r="E166" s="35"/>
      <c r="F166" s="37" t="s">
        <v>628</v>
      </c>
      <c r="G166" s="34"/>
      <c r="H166" s="34"/>
      <c r="I166" s="34" t="s">
        <v>17</v>
      </c>
      <c r="J166" s="34" t="s">
        <v>17</v>
      </c>
      <c r="K166" s="34" t="s">
        <v>110</v>
      </c>
      <c r="L166" s="34" t="s">
        <v>17</v>
      </c>
      <c r="M166" s="29" t="str">
        <f>IFERROR(__xludf.DUMMYFUNCTION("REGEXEXTRACT(F168, ""[Dd]ata [Pp]reparation:?.*"")"),"#N/A")</f>
        <v>#N/A</v>
      </c>
    </row>
    <row r="167" ht="15.75" customHeight="1">
      <c r="A167" s="35"/>
      <c r="B167" s="35"/>
      <c r="C167" s="36" t="s">
        <v>629</v>
      </c>
      <c r="D167" s="35"/>
      <c r="E167" s="35"/>
      <c r="F167" s="37" t="s">
        <v>630</v>
      </c>
      <c r="G167" s="34" t="s">
        <v>631</v>
      </c>
      <c r="H167" s="34" t="s">
        <v>28</v>
      </c>
      <c r="I167" s="34" t="s">
        <v>445</v>
      </c>
      <c r="J167" s="34" t="s">
        <v>17</v>
      </c>
      <c r="K167" s="34" t="s">
        <v>18</v>
      </c>
      <c r="L167" s="34" t="s">
        <v>324</v>
      </c>
      <c r="M167" s="29" t="str">
        <f>IFERROR(__xludf.DUMMYFUNCTION("REGEXEXTRACT(F169, ""[Dd]ata [Pp]reparation:?.*"")"),"Data Preparation:")</f>
        <v>Data Preparation:</v>
      </c>
    </row>
    <row r="168" ht="15.75" customHeight="1">
      <c r="A168" s="35"/>
      <c r="B168" s="35"/>
      <c r="C168" s="36" t="s">
        <v>629</v>
      </c>
      <c r="D168" s="35"/>
      <c r="E168" s="35"/>
      <c r="F168" s="37" t="s">
        <v>632</v>
      </c>
      <c r="G168" s="34"/>
      <c r="H168" s="34"/>
      <c r="I168" s="34" t="s">
        <v>17</v>
      </c>
      <c r="J168" s="34" t="s">
        <v>633</v>
      </c>
      <c r="K168" s="34" t="s">
        <v>22</v>
      </c>
      <c r="L168" s="34" t="s">
        <v>383</v>
      </c>
      <c r="M168" s="29" t="str">
        <f>IFERROR(__xludf.DUMMYFUNCTION("REGEXEXTRACT(F170, ""[Dd]ata [Pp]reparation:?.*"")"),"Data Preparation :")</f>
        <v>Data Preparation :</v>
      </c>
    </row>
    <row r="169" ht="15.75" customHeight="1">
      <c r="A169" s="35"/>
      <c r="B169" s="35"/>
      <c r="C169" s="36" t="s">
        <v>634</v>
      </c>
      <c r="D169" s="35"/>
      <c r="E169" s="35"/>
      <c r="F169" s="37" t="s">
        <v>635</v>
      </c>
      <c r="G169" s="22" t="s">
        <v>636</v>
      </c>
      <c r="H169" s="34" t="s">
        <v>637</v>
      </c>
      <c r="I169" s="34" t="s">
        <v>17</v>
      </c>
      <c r="J169" s="34" t="s">
        <v>17</v>
      </c>
      <c r="K169" s="34" t="s">
        <v>18</v>
      </c>
      <c r="L169" s="34" t="s">
        <v>324</v>
      </c>
      <c r="M169" s="29" t="str">
        <f>IFERROR(__xludf.DUMMYFUNCTION("REGEXEXTRACT(F171, ""[Dd]ata [Pp]reparation:?.*"")"),"#N/A")</f>
        <v>#N/A</v>
      </c>
    </row>
    <row r="170" ht="15.75" customHeight="1">
      <c r="A170" s="35"/>
      <c r="B170" s="35"/>
      <c r="C170" s="36" t="s">
        <v>638</v>
      </c>
      <c r="D170" s="35"/>
      <c r="E170" s="35"/>
      <c r="F170" s="37" t="s">
        <v>639</v>
      </c>
      <c r="G170" s="34" t="s">
        <v>636</v>
      </c>
      <c r="H170" s="34" t="s">
        <v>450</v>
      </c>
      <c r="I170" s="34" t="s">
        <v>17</v>
      </c>
      <c r="J170" s="34" t="s">
        <v>17</v>
      </c>
      <c r="K170" s="34" t="s">
        <v>18</v>
      </c>
      <c r="L170" s="34" t="s">
        <v>324</v>
      </c>
      <c r="M170" s="29" t="str">
        <f>IFERROR(__xludf.DUMMYFUNCTION("REGEXEXTRACT(F172, ""[Dd]ata [Pp]reparation:?.*"")"),"Data Preparation:")</f>
        <v>Data Preparation:</v>
      </c>
    </row>
    <row r="171" ht="15.75" customHeight="1">
      <c r="A171" s="35"/>
      <c r="B171" s="35"/>
      <c r="C171" s="36" t="s">
        <v>638</v>
      </c>
      <c r="D171" s="35"/>
      <c r="E171" s="35"/>
      <c r="F171" s="37" t="s">
        <v>640</v>
      </c>
      <c r="G171" s="34"/>
      <c r="H171" s="34"/>
      <c r="I171" s="34" t="s">
        <v>17</v>
      </c>
      <c r="J171" s="34" t="s">
        <v>17</v>
      </c>
      <c r="K171" s="34" t="s">
        <v>22</v>
      </c>
      <c r="L171" s="34" t="s">
        <v>383</v>
      </c>
      <c r="M171" s="29" t="str">
        <f>IFERROR(__xludf.DUMMYFUNCTION("REGEXEXTRACT(F173, ""[Dd]ata [Pp]reparation:?.*"")"),"#N/A")</f>
        <v>#N/A</v>
      </c>
    </row>
    <row r="172" ht="15.75" customHeight="1">
      <c r="A172" s="35"/>
      <c r="B172" s="35"/>
      <c r="C172" s="36" t="s">
        <v>641</v>
      </c>
      <c r="D172" s="35"/>
      <c r="E172" s="35"/>
      <c r="F172" s="37" t="s">
        <v>642</v>
      </c>
      <c r="G172" s="34" t="s">
        <v>643</v>
      </c>
      <c r="H172" s="34" t="s">
        <v>28</v>
      </c>
      <c r="I172" s="34" t="s">
        <v>16</v>
      </c>
      <c r="J172" s="34" t="s">
        <v>17</v>
      </c>
      <c r="K172" s="34" t="s">
        <v>18</v>
      </c>
      <c r="L172" s="34" t="s">
        <v>324</v>
      </c>
      <c r="M172" s="29" t="str">
        <f>IFERROR(__xludf.DUMMYFUNCTION("REGEXEXTRACT(F174, ""[Dd]ata [Pp]reparation:?.*"")"),"Data Preparation:")</f>
        <v>Data Preparation:</v>
      </c>
    </row>
    <row r="173" ht="15.75" customHeight="1">
      <c r="A173" s="35"/>
      <c r="B173" s="35"/>
      <c r="C173" s="36" t="s">
        <v>641</v>
      </c>
      <c r="D173" s="35"/>
      <c r="E173" s="35"/>
      <c r="F173" s="37" t="s">
        <v>644</v>
      </c>
      <c r="G173" s="34"/>
      <c r="H173" s="34"/>
      <c r="I173" s="34" t="s">
        <v>17</v>
      </c>
      <c r="J173" s="34" t="s">
        <v>17</v>
      </c>
      <c r="K173" s="34" t="s">
        <v>22</v>
      </c>
      <c r="L173" s="34" t="s">
        <v>383</v>
      </c>
      <c r="M173" s="29" t="str">
        <f>IFERROR(__xludf.DUMMYFUNCTION("REGEXEXTRACT(F175, ""[Dd]ata [Pp]reparation:?.*"")"),"Data Preparation: Filters used in Tableau to retrieve new values, no modifications made to the original dataset.")</f>
        <v>Data Preparation: Filters used in Tableau to retrieve new values, no modifications made to the original dataset.</v>
      </c>
    </row>
    <row r="174" ht="15.75" customHeight="1">
      <c r="A174" s="35"/>
      <c r="B174" s="35"/>
      <c r="C174" s="36" t="s">
        <v>645</v>
      </c>
      <c r="D174" s="35"/>
      <c r="E174" s="35"/>
      <c r="F174" s="37" t="s">
        <v>646</v>
      </c>
      <c r="G174" s="34" t="s">
        <v>472</v>
      </c>
      <c r="H174" s="34" t="s">
        <v>523</v>
      </c>
      <c r="I174" s="34" t="s">
        <v>17</v>
      </c>
      <c r="J174" s="34" t="s">
        <v>17</v>
      </c>
      <c r="K174" s="34" t="s">
        <v>18</v>
      </c>
      <c r="L174" s="34" t="s">
        <v>324</v>
      </c>
      <c r="M174" s="29" t="str">
        <f>IFERROR(__xludf.DUMMYFUNCTION("REGEXEXTRACT(F176, ""[Dd]ata [Pp]reparation:?.*"")"),"#N/A")</f>
        <v>#N/A</v>
      </c>
    </row>
    <row r="175" ht="15.75" customHeight="1">
      <c r="A175" s="35"/>
      <c r="B175" s="35"/>
      <c r="C175" s="36" t="s">
        <v>647</v>
      </c>
      <c r="D175" s="35"/>
      <c r="E175" s="35"/>
      <c r="F175" s="37" t="s">
        <v>648</v>
      </c>
      <c r="G175" s="34" t="s">
        <v>404</v>
      </c>
      <c r="H175" s="34" t="s">
        <v>189</v>
      </c>
      <c r="I175" s="34" t="s">
        <v>17</v>
      </c>
      <c r="J175" s="34" t="s">
        <v>17</v>
      </c>
      <c r="K175" s="34" t="s">
        <v>18</v>
      </c>
      <c r="L175" s="34" t="s">
        <v>324</v>
      </c>
      <c r="M175" s="29" t="str">
        <f>IFERROR(__xludf.DUMMYFUNCTION("REGEXEXTRACT(F177, ""[Dd]ata [Pp]reparation:?.*"")"),"#N/A")</f>
        <v>#N/A</v>
      </c>
    </row>
    <row r="176" ht="15.75" customHeight="1">
      <c r="A176" s="35"/>
      <c r="B176" s="35"/>
      <c r="C176" s="36" t="s">
        <v>647</v>
      </c>
      <c r="D176" s="35"/>
      <c r="E176" s="35"/>
      <c r="F176" s="37" t="s">
        <v>649</v>
      </c>
      <c r="G176" s="34"/>
      <c r="H176" s="34"/>
      <c r="I176" s="34" t="s">
        <v>17</v>
      </c>
      <c r="J176" s="34" t="s">
        <v>17</v>
      </c>
      <c r="K176" s="34" t="s">
        <v>22</v>
      </c>
      <c r="L176" s="34" t="s">
        <v>383</v>
      </c>
      <c r="M176" s="29" t="str">
        <f>IFERROR(__xludf.DUMMYFUNCTION("REGEXEXTRACT(F178, ""[Dd]ata [Pp]reparation:?.*"")"),"Data Preparation:")</f>
        <v>Data Preparation:</v>
      </c>
    </row>
    <row r="177" ht="15.75" customHeight="1">
      <c r="A177" s="35"/>
      <c r="B177" s="35"/>
      <c r="C177" s="36" t="s">
        <v>647</v>
      </c>
      <c r="D177" s="35"/>
      <c r="E177" s="35"/>
      <c r="F177" s="37" t="s">
        <v>650</v>
      </c>
      <c r="G177" s="34"/>
      <c r="H177" s="34"/>
      <c r="I177" s="34" t="s">
        <v>17</v>
      </c>
      <c r="J177" s="34" t="s">
        <v>17</v>
      </c>
      <c r="K177" s="34" t="s">
        <v>110</v>
      </c>
      <c r="L177" s="34" t="s">
        <v>383</v>
      </c>
      <c r="M177" s="29" t="str">
        <f>IFERROR(__xludf.DUMMYFUNCTION("REGEXEXTRACT(F179, ""[Dd]ata [Pp]reparation:?.*"")"),"#N/A")</f>
        <v>#N/A</v>
      </c>
    </row>
    <row r="178" ht="15.75" customHeight="1">
      <c r="A178" s="35"/>
      <c r="B178" s="35"/>
      <c r="C178" s="36" t="s">
        <v>651</v>
      </c>
      <c r="D178" s="35"/>
      <c r="E178" s="35"/>
      <c r="F178" s="37" t="s">
        <v>652</v>
      </c>
      <c r="G178" s="34" t="s">
        <v>653</v>
      </c>
      <c r="H178" s="34" t="s">
        <v>189</v>
      </c>
      <c r="I178" s="34" t="s">
        <v>17</v>
      </c>
      <c r="J178" s="34" t="s">
        <v>17</v>
      </c>
      <c r="K178" s="34" t="s">
        <v>18</v>
      </c>
      <c r="L178" s="34" t="s">
        <v>324</v>
      </c>
      <c r="M178" s="29" t="str">
        <f>IFERROR(__xludf.DUMMYFUNCTION("REGEXEXTRACT(F180, ""[Dd]ata [Pp]reparation:?.*"")"),"#N/A")</f>
        <v>#N/A</v>
      </c>
    </row>
    <row r="179" ht="15.75" customHeight="1">
      <c r="A179" s="35"/>
      <c r="B179" s="35"/>
      <c r="C179" s="36" t="s">
        <v>654</v>
      </c>
      <c r="D179" s="35"/>
      <c r="E179" s="35"/>
      <c r="F179" s="37" t="s">
        <v>655</v>
      </c>
      <c r="G179" s="34" t="s">
        <v>656</v>
      </c>
      <c r="H179" s="34" t="s">
        <v>36</v>
      </c>
      <c r="I179" s="34" t="s">
        <v>17</v>
      </c>
      <c r="J179" s="34" t="s">
        <v>17</v>
      </c>
      <c r="K179" s="34" t="s">
        <v>18</v>
      </c>
      <c r="L179" s="34" t="s">
        <v>324</v>
      </c>
      <c r="M179" s="29" t="str">
        <f>IFERROR(__xludf.DUMMYFUNCTION("REGEXEXTRACT(F181, ""[Dd]ata [Pp]reparation:?.*"")"),"Data Preparation:")</f>
        <v>Data Preparation:</v>
      </c>
    </row>
    <row r="180" ht="15.75" customHeight="1">
      <c r="A180" s="35"/>
      <c r="B180" s="35"/>
      <c r="C180" s="36" t="s">
        <v>654</v>
      </c>
      <c r="D180" s="35"/>
      <c r="E180" s="35"/>
      <c r="F180" s="37" t="s">
        <v>657</v>
      </c>
      <c r="G180" s="34"/>
      <c r="H180" s="34"/>
      <c r="I180" s="34" t="s">
        <v>17</v>
      </c>
      <c r="J180" s="34" t="s">
        <v>658</v>
      </c>
      <c r="K180" s="34" t="s">
        <v>22</v>
      </c>
      <c r="L180" s="34" t="s">
        <v>383</v>
      </c>
      <c r="M180" s="29" t="str">
        <f>IFERROR(__xludf.DUMMYFUNCTION("REGEXEXTRACT(F182, ""[Dd]ata [Pp]reparation:?.*"")"),"#N/A")</f>
        <v>#N/A</v>
      </c>
    </row>
    <row r="181" ht="15.75" customHeight="1">
      <c r="A181" s="35"/>
      <c r="B181" s="35"/>
      <c r="C181" s="36" t="s">
        <v>659</v>
      </c>
      <c r="D181" s="35"/>
      <c r="E181" s="35"/>
      <c r="F181" s="37" t="s">
        <v>660</v>
      </c>
      <c r="G181" s="34" t="s">
        <v>656</v>
      </c>
      <c r="H181" s="34" t="s">
        <v>189</v>
      </c>
      <c r="I181" s="34" t="s">
        <v>17</v>
      </c>
      <c r="J181" s="34" t="s">
        <v>17</v>
      </c>
      <c r="K181" s="34" t="s">
        <v>18</v>
      </c>
      <c r="L181" s="34" t="s">
        <v>324</v>
      </c>
      <c r="M181" s="29" t="str">
        <f>IFERROR(__xludf.DUMMYFUNCTION("REGEXEXTRACT(F183, ""[Dd]ata [Pp]reparation:?.*"")"),"#N/A")</f>
        <v>#N/A</v>
      </c>
    </row>
    <row r="182" ht="15.75" customHeight="1">
      <c r="A182" s="35"/>
      <c r="B182" s="35"/>
      <c r="C182" s="36" t="s">
        <v>659</v>
      </c>
      <c r="D182" s="35"/>
      <c r="E182" s="35"/>
      <c r="F182" s="37" t="s">
        <v>661</v>
      </c>
      <c r="G182" s="34"/>
      <c r="H182" s="34"/>
      <c r="I182" s="34" t="s">
        <v>17</v>
      </c>
      <c r="J182" s="34" t="s">
        <v>17</v>
      </c>
      <c r="K182" s="34" t="s">
        <v>22</v>
      </c>
      <c r="L182" s="34" t="s">
        <v>383</v>
      </c>
      <c r="M182" s="29" t="str">
        <f>IFERROR(__xludf.DUMMYFUNCTION("REGEXEXTRACT(F184, ""[Dd]ata [Pp]reparation:?.*"")"),"Data Preparation:")</f>
        <v>Data Preparation:</v>
      </c>
    </row>
    <row r="183" ht="15.75" customHeight="1">
      <c r="A183" s="35"/>
      <c r="B183" s="35"/>
      <c r="C183" s="36" t="s">
        <v>662</v>
      </c>
      <c r="D183" s="35"/>
      <c r="E183" s="35"/>
      <c r="F183" s="37" t="s">
        <v>663</v>
      </c>
      <c r="G183" s="34" t="s">
        <v>664</v>
      </c>
      <c r="H183" s="34" t="s">
        <v>69</v>
      </c>
      <c r="I183" s="34" t="s">
        <v>17</v>
      </c>
      <c r="J183" s="34" t="s">
        <v>17</v>
      </c>
      <c r="K183" s="34" t="s">
        <v>18</v>
      </c>
      <c r="L183" s="34" t="s">
        <v>324</v>
      </c>
      <c r="M183" s="29" t="str">
        <f>IFERROR(__xludf.DUMMYFUNCTION("REGEXEXTRACT(F185, ""[Dd]ata [Pp]reparation:?.*"")"),"#N/A")</f>
        <v>#N/A</v>
      </c>
    </row>
    <row r="184" ht="15.75" customHeight="1">
      <c r="A184" s="35"/>
      <c r="B184" s="35"/>
      <c r="C184" s="36" t="s">
        <v>665</v>
      </c>
      <c r="D184" s="35"/>
      <c r="E184" s="35"/>
      <c r="F184" s="37" t="s">
        <v>666</v>
      </c>
      <c r="G184" s="34" t="s">
        <v>336</v>
      </c>
      <c r="H184" s="34" t="s">
        <v>198</v>
      </c>
      <c r="I184" s="34" t="s">
        <v>17</v>
      </c>
      <c r="J184" s="34" t="s">
        <v>17</v>
      </c>
      <c r="K184" s="34" t="s">
        <v>18</v>
      </c>
      <c r="L184" s="34" t="s">
        <v>324</v>
      </c>
      <c r="M184" s="29" t="str">
        <f>IFERROR(__xludf.DUMMYFUNCTION("REGEXEXTRACT(F186, ""[Dd]ata [Pp]reparation:?.*"")"),"Data Preparation: Colour map starts at 0 and stops at 1,500,000. This the colour mappings are spread between these values and any higher values will be shown as 1,500,000.")</f>
        <v>Data Preparation: Colour map starts at 0 and stops at 1,500,000. This the colour mappings are spread between these values and any higher values will be shown as 1,500,000.</v>
      </c>
    </row>
    <row r="185" ht="15.75" customHeight="1">
      <c r="A185" s="35"/>
      <c r="B185" s="35"/>
      <c r="C185" s="36" t="s">
        <v>665</v>
      </c>
      <c r="D185" s="35"/>
      <c r="E185" s="35"/>
      <c r="F185" s="37" t="s">
        <v>667</v>
      </c>
      <c r="G185" s="34"/>
      <c r="H185" s="34"/>
      <c r="I185" s="34" t="s">
        <v>17</v>
      </c>
      <c r="J185" s="34" t="s">
        <v>17</v>
      </c>
      <c r="K185" s="34" t="s">
        <v>22</v>
      </c>
      <c r="L185" s="34" t="s">
        <v>383</v>
      </c>
      <c r="M185" s="29" t="str">
        <f>IFERROR(__xludf.DUMMYFUNCTION("REGEXEXTRACT(F187, ""[Dd]ata [Pp]reparation:?.*"")"),"#N/A")</f>
        <v>#N/A</v>
      </c>
    </row>
    <row r="186" ht="15.75" customHeight="1">
      <c r="A186" s="35"/>
      <c r="B186" s="35"/>
      <c r="C186" s="36" t="s">
        <v>668</v>
      </c>
      <c r="D186" s="35"/>
      <c r="E186" s="35"/>
      <c r="F186" s="37" t="s">
        <v>669</v>
      </c>
      <c r="G186" s="34" t="s">
        <v>670</v>
      </c>
      <c r="H186" s="48" t="s">
        <v>69</v>
      </c>
      <c r="I186" s="34" t="s">
        <v>17</v>
      </c>
      <c r="J186" s="34" t="s">
        <v>17</v>
      </c>
      <c r="K186" s="34" t="s">
        <v>18</v>
      </c>
      <c r="L186" s="34" t="s">
        <v>324</v>
      </c>
      <c r="M186" s="29" t="str">
        <f>IFERROR(__xludf.DUMMYFUNCTION("REGEXEXTRACT(F188, ""[Dd]ata [Pp]reparation:?.*"")"),"#N/A")</f>
        <v>#N/A</v>
      </c>
    </row>
    <row r="187" ht="15.75" customHeight="1">
      <c r="A187" s="35"/>
      <c r="B187" s="35"/>
      <c r="C187" s="36" t="s">
        <v>668</v>
      </c>
      <c r="D187" s="35"/>
      <c r="E187" s="35"/>
      <c r="F187" s="37" t="s">
        <v>671</v>
      </c>
      <c r="G187" s="34"/>
      <c r="H187" s="34"/>
      <c r="I187" s="34" t="s">
        <v>17</v>
      </c>
      <c r="J187" s="34" t="s">
        <v>17</v>
      </c>
      <c r="K187" s="34" t="s">
        <v>17</v>
      </c>
      <c r="L187" s="34" t="s">
        <v>17</v>
      </c>
      <c r="M187" s="29" t="str">
        <f>IFERROR(__xludf.DUMMYFUNCTION("REGEXEXTRACT(F189, ""[Dd]ata [Pp]reparation:?.*"")"),"Data Preparation:")</f>
        <v>Data Preparation:</v>
      </c>
    </row>
    <row r="188" ht="15.75" customHeight="1">
      <c r="A188" s="35"/>
      <c r="B188" s="35"/>
      <c r="C188" s="36" t="s">
        <v>668</v>
      </c>
      <c r="D188" s="35"/>
      <c r="E188" s="35"/>
      <c r="F188" s="37" t="s">
        <v>672</v>
      </c>
      <c r="G188" s="34"/>
      <c r="H188" s="34"/>
      <c r="I188" s="34" t="s">
        <v>17</v>
      </c>
      <c r="J188" s="34" t="s">
        <v>17</v>
      </c>
      <c r="K188" s="34" t="s">
        <v>17</v>
      </c>
      <c r="L188" s="34" t="s">
        <v>17</v>
      </c>
      <c r="M188" s="29" t="str">
        <f>IFERROR(__xludf.DUMMYFUNCTION("REGEXEXTRACT(F190, ""[Dd]ata [Pp]reparation:?.*"")"),"#N/A")</f>
        <v>#N/A</v>
      </c>
    </row>
    <row r="189" ht="15.75" customHeight="1">
      <c r="A189" s="35"/>
      <c r="B189" s="35"/>
      <c r="C189" s="36" t="s">
        <v>673</v>
      </c>
      <c r="D189" s="35"/>
      <c r="E189" s="35"/>
      <c r="F189" s="37" t="s">
        <v>674</v>
      </c>
      <c r="G189" s="34" t="s">
        <v>675</v>
      </c>
      <c r="H189" s="34" t="s">
        <v>523</v>
      </c>
      <c r="I189" s="34" t="s">
        <v>17</v>
      </c>
      <c r="J189" s="34" t="s">
        <v>17</v>
      </c>
      <c r="K189" s="34" t="s">
        <v>18</v>
      </c>
      <c r="L189" s="34" t="s">
        <v>324</v>
      </c>
      <c r="M189" s="29" t="str">
        <f>IFERROR(__xludf.DUMMYFUNCTION("REGEXEXTRACT(F191, ""[Dd]ata [Pp]reparation:?.*"")"),"Data Preparation:")</f>
        <v>Data Preparation:</v>
      </c>
    </row>
    <row r="190" ht="15.75" customHeight="1">
      <c r="A190" s="35"/>
      <c r="B190" s="35"/>
      <c r="C190" s="36" t="s">
        <v>673</v>
      </c>
      <c r="D190" s="35"/>
      <c r="E190" s="35"/>
      <c r="F190" s="37" t="s">
        <v>676</v>
      </c>
      <c r="G190" s="34"/>
      <c r="H190" s="34"/>
      <c r="I190" s="34" t="s">
        <v>17</v>
      </c>
      <c r="J190" s="34" t="s">
        <v>17</v>
      </c>
      <c r="K190" s="34" t="s">
        <v>22</v>
      </c>
      <c r="L190" s="34" t="s">
        <v>383</v>
      </c>
      <c r="M190" s="29" t="str">
        <f>IFERROR(__xludf.DUMMYFUNCTION("REGEXEXTRACT(F192, ""[Dd]ata [Pp]reparation:?.*"")"),"#N/A")</f>
        <v>#N/A</v>
      </c>
    </row>
    <row r="191" ht="15.75" customHeight="1">
      <c r="A191" s="35"/>
      <c r="B191" s="35"/>
      <c r="C191" s="36" t="s">
        <v>677</v>
      </c>
      <c r="D191" s="35"/>
      <c r="E191" s="35"/>
      <c r="F191" s="37" t="s">
        <v>678</v>
      </c>
      <c r="G191" s="34" t="s">
        <v>679</v>
      </c>
      <c r="H191" s="34" t="s">
        <v>523</v>
      </c>
      <c r="I191" s="34" t="s">
        <v>17</v>
      </c>
      <c r="J191" s="34" t="s">
        <v>17</v>
      </c>
      <c r="K191" s="34" t="s">
        <v>18</v>
      </c>
      <c r="L191" s="34" t="s">
        <v>324</v>
      </c>
      <c r="M191" s="29" t="str">
        <f>IFERROR(__xludf.DUMMYFUNCTION("REGEXEXTRACT(F193, ""[Dd]ata [Pp]reparation:?.*"")"),"#N/A")</f>
        <v>#N/A</v>
      </c>
    </row>
    <row r="192" ht="15.75" customHeight="1">
      <c r="A192" s="35"/>
      <c r="B192" s="35"/>
      <c r="C192" s="36" t="s">
        <v>677</v>
      </c>
      <c r="D192" s="35"/>
      <c r="E192" s="35"/>
      <c r="F192" s="37" t="s">
        <v>680</v>
      </c>
      <c r="G192" s="34"/>
      <c r="H192" s="34"/>
      <c r="I192" s="34" t="s">
        <v>17</v>
      </c>
      <c r="J192" s="34" t="s">
        <v>17</v>
      </c>
      <c r="K192" s="34" t="s">
        <v>22</v>
      </c>
      <c r="L192" s="34" t="s">
        <v>383</v>
      </c>
      <c r="M192" s="29" t="str">
        <f>IFERROR(__xludf.DUMMYFUNCTION("REGEXEXTRACT(F194, ""[Dd]ata [Pp]reparation:?.*"")"),"#N/A")</f>
        <v>#N/A</v>
      </c>
    </row>
    <row r="193" ht="15.75" customHeight="1">
      <c r="A193" s="35"/>
      <c r="B193" s="35"/>
      <c r="C193" s="36" t="s">
        <v>677</v>
      </c>
      <c r="D193" s="35"/>
      <c r="E193" s="35"/>
      <c r="F193" s="37" t="s">
        <v>681</v>
      </c>
      <c r="G193" s="34"/>
      <c r="H193" s="34"/>
      <c r="I193" s="34" t="s">
        <v>17</v>
      </c>
      <c r="J193" s="34" t="s">
        <v>17</v>
      </c>
      <c r="K193" s="34" t="s">
        <v>110</v>
      </c>
      <c r="L193" s="34" t="s">
        <v>383</v>
      </c>
      <c r="M193" s="29" t="str">
        <f>IFERROR(__xludf.DUMMYFUNCTION("REGEXEXTRACT(F195, ""[Dd]ata [Pp]reparation:?.*"")"),"#N/A")</f>
        <v>#N/A</v>
      </c>
    </row>
    <row r="194" ht="15.75" customHeight="1">
      <c r="A194" s="35"/>
      <c r="B194" s="35"/>
      <c r="C194" s="36" t="s">
        <v>677</v>
      </c>
      <c r="D194" s="35"/>
      <c r="E194" s="35"/>
      <c r="F194" s="37" t="s">
        <v>682</v>
      </c>
      <c r="G194" s="34"/>
      <c r="H194" s="34"/>
      <c r="I194" s="34" t="s">
        <v>17</v>
      </c>
      <c r="J194" s="34" t="s">
        <v>17</v>
      </c>
      <c r="K194" s="34" t="s">
        <v>22</v>
      </c>
      <c r="L194" s="34" t="s">
        <v>383</v>
      </c>
      <c r="M194" s="29" t="str">
        <f>IFERROR(__xludf.DUMMYFUNCTION("REGEXEXTRACT(F196, ""[Dd]ata [Pp]reparation:?.*"")"),"#N/A")</f>
        <v>#N/A</v>
      </c>
    </row>
    <row r="195" ht="15.75" customHeight="1">
      <c r="A195" s="35"/>
      <c r="B195" s="35"/>
      <c r="C195" s="36" t="s">
        <v>677</v>
      </c>
      <c r="D195" s="35"/>
      <c r="E195" s="35"/>
      <c r="F195" s="49" t="s">
        <v>683</v>
      </c>
      <c r="G195" s="34"/>
      <c r="H195" s="34"/>
      <c r="I195" s="34" t="s">
        <v>17</v>
      </c>
      <c r="J195" s="34" t="s">
        <v>17</v>
      </c>
      <c r="K195" s="34" t="s">
        <v>17</v>
      </c>
      <c r="L195" s="34" t="s">
        <v>17</v>
      </c>
      <c r="M195" s="29" t="str">
        <f>IFERROR(__xludf.DUMMYFUNCTION("REGEXEXTRACT(F197, ""[Dd]ata [Pp]reparation:?.*"")"),"#N/A")</f>
        <v>#N/A</v>
      </c>
    </row>
    <row r="196" ht="15.75" customHeight="1">
      <c r="A196" s="35"/>
      <c r="B196" s="35"/>
      <c r="C196" s="36" t="s">
        <v>684</v>
      </c>
      <c r="D196" s="35"/>
      <c r="E196" s="35"/>
      <c r="F196" s="37" t="s">
        <v>685</v>
      </c>
      <c r="G196" s="34" t="s">
        <v>341</v>
      </c>
      <c r="H196" s="34" t="s">
        <v>189</v>
      </c>
      <c r="I196" s="34" t="s">
        <v>17</v>
      </c>
      <c r="J196" s="34" t="s">
        <v>17</v>
      </c>
      <c r="K196" s="34" t="s">
        <v>18</v>
      </c>
      <c r="L196" s="34" t="s">
        <v>324</v>
      </c>
      <c r="M196" s="29" t="str">
        <f>IFERROR(__xludf.DUMMYFUNCTION("REGEXEXTRACT(F198, ""[Dd]ata [Pp]reparation:?.*"")"),"Data preparation: Only plants that generated at least 1gwh are included. Stepped blue colour ranging from light to dark to show the comparison between high and low generating plants.")</f>
        <v>Data preparation: Only plants that generated at least 1gwh are included. Stepped blue colour ranging from light to dark to show the comparison between high and low generating plants.</v>
      </c>
    </row>
    <row r="197" ht="15.75" customHeight="1">
      <c r="A197" s="35"/>
      <c r="B197" s="35"/>
      <c r="C197" s="36" t="s">
        <v>684</v>
      </c>
      <c r="D197" s="35"/>
      <c r="E197" s="35"/>
      <c r="F197" s="37" t="s">
        <v>686</v>
      </c>
      <c r="G197" s="34"/>
      <c r="H197" s="34"/>
      <c r="I197" s="34" t="s">
        <v>17</v>
      </c>
      <c r="J197" s="34" t="s">
        <v>17</v>
      </c>
      <c r="K197" s="34" t="s">
        <v>17</v>
      </c>
      <c r="L197" s="34" t="s">
        <v>17</v>
      </c>
      <c r="M197" s="29" t="str">
        <f>IFERROR(__xludf.DUMMYFUNCTION("REGEXEXTRACT(F199, ""[Dd]ata [Pp]reparation:?.*"")"),"#N/A")</f>
        <v>#N/A</v>
      </c>
    </row>
    <row r="198" ht="15.75" customHeight="1">
      <c r="A198" s="35"/>
      <c r="B198" s="35"/>
      <c r="C198" s="36" t="s">
        <v>687</v>
      </c>
      <c r="D198" s="35"/>
      <c r="E198" s="35"/>
      <c r="F198" s="37" t="s">
        <v>688</v>
      </c>
      <c r="G198" s="34" t="s">
        <v>689</v>
      </c>
      <c r="H198" s="34" t="s">
        <v>28</v>
      </c>
      <c r="I198" s="34" t="s">
        <v>17</v>
      </c>
      <c r="J198" s="34" t="s">
        <v>17</v>
      </c>
      <c r="K198" s="34" t="s">
        <v>18</v>
      </c>
      <c r="L198" s="34" t="s">
        <v>324</v>
      </c>
      <c r="M198" s="29" t="str">
        <f>IFERROR(__xludf.DUMMYFUNCTION("REGEXEXTRACT(F200, ""[Dd]ata [Pp]reparation:?.*"")"),"#N/A")</f>
        <v>#N/A</v>
      </c>
    </row>
    <row r="199" ht="15.75" customHeight="1">
      <c r="A199" s="35"/>
      <c r="B199" s="35"/>
      <c r="C199" s="36" t="s">
        <v>687</v>
      </c>
      <c r="D199" s="35"/>
      <c r="E199" s="35"/>
      <c r="F199" s="37" t="s">
        <v>690</v>
      </c>
      <c r="G199" s="34"/>
      <c r="H199" s="34"/>
      <c r="I199" s="34" t="s">
        <v>17</v>
      </c>
      <c r="J199" s="34" t="s">
        <v>17</v>
      </c>
      <c r="K199" s="34" t="s">
        <v>22</v>
      </c>
      <c r="L199" s="34" t="s">
        <v>383</v>
      </c>
      <c r="M199" s="29" t="str">
        <f>IFERROR(__xludf.DUMMYFUNCTION("REGEXEXTRACT(F201, ""[Dd]ata [Pp]reparation:?.*"")"),"#N/A")</f>
        <v>#N/A</v>
      </c>
    </row>
    <row r="200" ht="15.75" customHeight="1">
      <c r="A200" s="35"/>
      <c r="B200" s="35"/>
      <c r="C200" s="36" t="s">
        <v>691</v>
      </c>
      <c r="D200" s="35"/>
      <c r="E200" s="35"/>
      <c r="F200" s="37" t="s">
        <v>692</v>
      </c>
      <c r="G200" s="34" t="s">
        <v>341</v>
      </c>
      <c r="H200" s="34" t="s">
        <v>126</v>
      </c>
      <c r="I200" s="34" t="s">
        <v>17</v>
      </c>
      <c r="J200" s="34" t="s">
        <v>17</v>
      </c>
      <c r="K200" s="34" t="s">
        <v>18</v>
      </c>
      <c r="L200" s="34" t="s">
        <v>324</v>
      </c>
      <c r="M200" s="29" t="str">
        <f>IFERROR(__xludf.DUMMYFUNCTION("REGEXEXTRACT(F202, ""[Dd]ata [Pp]reparation:?.*"")"),"#N/A")</f>
        <v>#N/A</v>
      </c>
    </row>
    <row r="201" ht="15.75" customHeight="1">
      <c r="A201" s="35"/>
      <c r="B201" s="35"/>
      <c r="C201" s="36" t="s">
        <v>691</v>
      </c>
      <c r="D201" s="35"/>
      <c r="E201" s="35"/>
      <c r="F201" s="37" t="s">
        <v>693</v>
      </c>
      <c r="G201" s="34"/>
      <c r="H201" s="34"/>
      <c r="I201" s="34" t="s">
        <v>17</v>
      </c>
      <c r="J201" s="34" t="s">
        <v>17</v>
      </c>
      <c r="K201" s="34" t="s">
        <v>22</v>
      </c>
      <c r="L201" s="34" t="s">
        <v>383</v>
      </c>
      <c r="M201" s="29" t="str">
        <f>IFERROR(__xludf.DUMMYFUNCTION("REGEXEXTRACT(F203, ""[Dd]ata [Pp]reparation:?.*"")"),"Data preparation: I categorize the national data into their respective continents and apply filters to show the South American information.")</f>
        <v>Data preparation: I categorize the national data into their respective continents and apply filters to show the South American information.</v>
      </c>
    </row>
    <row r="202" ht="15.75" customHeight="1">
      <c r="A202" s="35"/>
      <c r="B202" s="35"/>
      <c r="C202" s="36" t="s">
        <v>691</v>
      </c>
      <c r="D202" s="35"/>
      <c r="E202" s="35"/>
      <c r="F202" s="37" t="s">
        <v>694</v>
      </c>
      <c r="G202" s="34"/>
      <c r="H202" s="34"/>
      <c r="I202" s="34" t="s">
        <v>17</v>
      </c>
      <c r="J202" s="34" t="s">
        <v>17</v>
      </c>
      <c r="K202" s="34" t="s">
        <v>17</v>
      </c>
      <c r="L202" s="34" t="s">
        <v>17</v>
      </c>
      <c r="M202" s="29" t="str">
        <f>IFERROR(__xludf.DUMMYFUNCTION("REGEXEXTRACT(F204, ""[Dd]ata [Pp]reparation:?.*"")"),"#N/A")</f>
        <v>#N/A</v>
      </c>
    </row>
    <row r="203" ht="15.75" customHeight="1">
      <c r="A203" s="35"/>
      <c r="B203" s="35"/>
      <c r="C203" s="36" t="s">
        <v>695</v>
      </c>
      <c r="D203" s="35"/>
      <c r="E203" s="35"/>
      <c r="F203" s="37" t="s">
        <v>696</v>
      </c>
      <c r="G203" s="34" t="s">
        <v>472</v>
      </c>
      <c r="H203" s="34" t="s">
        <v>435</v>
      </c>
      <c r="I203" s="34" t="s">
        <v>17</v>
      </c>
      <c r="J203" s="34" t="s">
        <v>17</v>
      </c>
      <c r="K203" s="34" t="s">
        <v>18</v>
      </c>
      <c r="L203" s="34" t="s">
        <v>324</v>
      </c>
      <c r="M203" s="29" t="str">
        <f>IFERROR(__xludf.DUMMYFUNCTION("REGEXEXTRACT(F205, ""[Dd]ata [Pp]reparation:?.*"")"),"#N/A")</f>
        <v>#N/A</v>
      </c>
    </row>
    <row r="204" ht="15.75" customHeight="1">
      <c r="A204" s="35"/>
      <c r="B204" s="35"/>
      <c r="C204" s="36" t="s">
        <v>697</v>
      </c>
      <c r="D204" s="35"/>
      <c r="E204" s="35"/>
      <c r="F204" s="37" t="s">
        <v>467</v>
      </c>
      <c r="G204" s="34" t="s">
        <v>698</v>
      </c>
      <c r="H204" s="34" t="s">
        <v>450</v>
      </c>
      <c r="I204" s="34" t="s">
        <v>17</v>
      </c>
      <c r="J204" s="34" t="s">
        <v>17</v>
      </c>
      <c r="K204" s="34" t="s">
        <v>18</v>
      </c>
      <c r="L204" s="34" t="s">
        <v>324</v>
      </c>
      <c r="M204" s="29" t="str">
        <f>IFERROR(__xludf.DUMMYFUNCTION("REGEXEXTRACT(F206, ""[Dd]ata [Pp]reparation:?.*"")"),"Data preparation : I grouped the whole countries into seven continents. In addition, I delivered the primary fuel into renewable and non-renewable types.")</f>
        <v>Data preparation : I grouped the whole countries into seven continents. In addition, I delivered the primary fuel into renewable and non-renewable types.</v>
      </c>
    </row>
    <row r="205" ht="15.75" customHeight="1">
      <c r="A205" s="35"/>
      <c r="B205" s="35"/>
      <c r="C205" s="36" t="s">
        <v>697</v>
      </c>
      <c r="D205" s="35"/>
      <c r="E205" s="35"/>
      <c r="F205" s="37" t="s">
        <v>469</v>
      </c>
      <c r="G205" s="34"/>
      <c r="H205" s="34"/>
      <c r="I205" s="34" t="s">
        <v>17</v>
      </c>
      <c r="J205" s="34" t="s">
        <v>17</v>
      </c>
      <c r="K205" s="34" t="s">
        <v>22</v>
      </c>
      <c r="L205" s="34" t="s">
        <v>383</v>
      </c>
      <c r="M205" s="29" t="str">
        <f>IFERROR(__xludf.DUMMYFUNCTION("REGEXEXTRACT(F207, ""[Dd]ata [Pp]reparation:?.*"")"),"#N/A")</f>
        <v>#N/A</v>
      </c>
    </row>
    <row r="206" ht="15.75" customHeight="1">
      <c r="A206" s="35"/>
      <c r="B206" s="35"/>
      <c r="C206" s="36" t="s">
        <v>455</v>
      </c>
      <c r="D206" s="35"/>
      <c r="E206" s="35"/>
      <c r="F206" s="37" t="s">
        <v>456</v>
      </c>
      <c r="G206" s="34" t="s">
        <v>399</v>
      </c>
      <c r="H206" s="34" t="s">
        <v>523</v>
      </c>
      <c r="I206" s="34" t="s">
        <v>445</v>
      </c>
      <c r="J206" s="34" t="s">
        <v>17</v>
      </c>
      <c r="K206" s="34" t="s">
        <v>18</v>
      </c>
      <c r="L206" s="34" t="s">
        <v>324</v>
      </c>
      <c r="M206" s="29" t="str">
        <f>IFERROR(__xludf.DUMMYFUNCTION("REGEXEXTRACT(F208, ""[Dd]ata [Pp]reparation:?.*"")"),"#N/A")</f>
        <v>#N/A</v>
      </c>
    </row>
    <row r="207" ht="15.75" customHeight="1">
      <c r="A207" s="35"/>
      <c r="B207" s="35"/>
      <c r="C207" s="36" t="s">
        <v>455</v>
      </c>
      <c r="D207" s="35"/>
      <c r="E207" s="35"/>
      <c r="F207" s="37" t="s">
        <v>699</v>
      </c>
      <c r="G207" s="34"/>
      <c r="H207" s="34"/>
      <c r="I207" s="34" t="s">
        <v>17</v>
      </c>
      <c r="J207" s="34" t="s">
        <v>17</v>
      </c>
      <c r="K207" s="34" t="s">
        <v>22</v>
      </c>
      <c r="L207" s="34" t="s">
        <v>383</v>
      </c>
      <c r="M207" s="29" t="str">
        <f>IFERROR(__xludf.DUMMYFUNCTION("REGEXEXTRACT(F209, ""[Dd]ata [Pp]reparation:?.*"")"),"#N/A")</f>
        <v>#N/A</v>
      </c>
    </row>
    <row r="208" ht="15.75" customHeight="1">
      <c r="A208" s="35"/>
      <c r="B208" s="35"/>
      <c r="C208" s="36" t="s">
        <v>455</v>
      </c>
      <c r="D208" s="35"/>
      <c r="E208" s="35"/>
      <c r="F208" s="37" t="s">
        <v>700</v>
      </c>
      <c r="G208" s="34"/>
      <c r="H208" s="34"/>
      <c r="I208" s="34" t="s">
        <v>17</v>
      </c>
      <c r="J208" s="34" t="s">
        <v>17</v>
      </c>
      <c r="K208" s="34" t="s">
        <v>22</v>
      </c>
      <c r="L208" s="34" t="s">
        <v>383</v>
      </c>
      <c r="M208" s="29" t="str">
        <f>IFERROR(__xludf.DUMMYFUNCTION("REGEXEXTRACT(F210, ""[Dd]ata [Pp]reparation:?.*"")"),"Data Preparation: The null years have been filtered out, since they have the majority and would skew the graphic negatively. Also, the years have been formatted to represent a date (month and day has been defaulted to 1/1), since they were a string in it’"&amp;"s CSV format")</f>
        <v>Data Preparation: The null years have been filtered out, since they have the majority and would skew the graphic negatively. Also, the years have been formatted to represent a date (month and day has been defaulted to 1/1), since they were a string in it’s CSV format</v>
      </c>
    </row>
    <row r="209" ht="15.75" customHeight="1">
      <c r="A209" s="35"/>
      <c r="B209" s="35"/>
      <c r="C209" s="36" t="s">
        <v>455</v>
      </c>
      <c r="D209" s="35"/>
      <c r="E209" s="35"/>
      <c r="F209" s="37" t="s">
        <v>460</v>
      </c>
      <c r="G209" s="34"/>
      <c r="H209" s="34"/>
      <c r="I209" s="34" t="s">
        <v>17</v>
      </c>
      <c r="J209" s="34" t="s">
        <v>17</v>
      </c>
      <c r="K209" s="34" t="s">
        <v>110</v>
      </c>
      <c r="L209" s="34" t="s">
        <v>17</v>
      </c>
      <c r="M209" s="29" t="str">
        <f>IFERROR(__xludf.DUMMYFUNCTION("REGEXEXTRACT(F211, ""[Dd]ata [Pp]reparation:?.*"")"),"#N/A")</f>
        <v>#N/A</v>
      </c>
    </row>
    <row r="210" ht="15.75" customHeight="1">
      <c r="A210" s="35"/>
      <c r="B210" s="35"/>
      <c r="C210" s="36" t="s">
        <v>701</v>
      </c>
      <c r="D210" s="35"/>
      <c r="E210" s="35"/>
      <c r="F210" s="37" t="s">
        <v>476</v>
      </c>
      <c r="G210" s="34" t="s">
        <v>702</v>
      </c>
      <c r="H210" s="34" t="s">
        <v>180</v>
      </c>
      <c r="I210" s="34" t="s">
        <v>17</v>
      </c>
      <c r="J210" s="34" t="s">
        <v>17</v>
      </c>
      <c r="K210" s="34" t="s">
        <v>18</v>
      </c>
      <c r="L210" s="34" t="s">
        <v>324</v>
      </c>
      <c r="M210" s="29" t="str">
        <f>IFERROR(__xludf.DUMMYFUNCTION("REGEXEXTRACT(F212, ""[Dd]ata [Pp]reparation:?.*"")"),"Data Preparation:")</f>
        <v>Data Preparation:</v>
      </c>
    </row>
    <row r="211" ht="15.75" customHeight="1">
      <c r="A211" s="35"/>
      <c r="B211" s="35"/>
      <c r="C211" s="36" t="s">
        <v>701</v>
      </c>
      <c r="D211" s="35"/>
      <c r="E211" s="35"/>
      <c r="F211" s="37" t="s">
        <v>478</v>
      </c>
      <c r="G211" s="34"/>
      <c r="H211" s="34"/>
      <c r="I211" s="34" t="s">
        <v>17</v>
      </c>
      <c r="J211" s="34" t="s">
        <v>17</v>
      </c>
      <c r="K211" s="34" t="s">
        <v>22</v>
      </c>
      <c r="L211" s="34" t="s">
        <v>383</v>
      </c>
      <c r="M211" s="29" t="str">
        <f>IFERROR(__xludf.DUMMYFUNCTION("REGEXEXTRACT(F213, ""[Dd]ata [Pp]reparation:?.*"")"),"#N/A")</f>
        <v>#N/A</v>
      </c>
    </row>
    <row r="212" ht="15.75" customHeight="1">
      <c r="A212" s="35"/>
      <c r="B212" s="35"/>
      <c r="C212" s="36" t="s">
        <v>703</v>
      </c>
      <c r="D212" s="35"/>
      <c r="E212" s="35"/>
      <c r="F212" s="37" t="s">
        <v>704</v>
      </c>
      <c r="G212" s="34" t="s">
        <v>472</v>
      </c>
      <c r="H212" s="34" t="s">
        <v>473</v>
      </c>
      <c r="I212" s="34" t="s">
        <v>17</v>
      </c>
      <c r="J212" s="34" t="s">
        <v>17</v>
      </c>
      <c r="K212" s="34" t="s">
        <v>18</v>
      </c>
      <c r="L212" s="34" t="s">
        <v>324</v>
      </c>
      <c r="M212" s="29" t="str">
        <f>IFERROR(__xludf.DUMMYFUNCTION("REGEXEXTRACT(F214, ""[Dd]ata [Pp]reparation:?.*"")"),"#N/A")</f>
        <v>#N/A</v>
      </c>
    </row>
    <row r="213" ht="15.75" customHeight="1">
      <c r="A213" s="35"/>
      <c r="B213" s="35"/>
      <c r="C213" s="36" t="s">
        <v>703</v>
      </c>
      <c r="D213" s="35"/>
      <c r="E213" s="35"/>
      <c r="F213" s="46" t="s">
        <v>474</v>
      </c>
      <c r="G213" s="34"/>
      <c r="H213" s="34"/>
      <c r="I213" s="34" t="s">
        <v>17</v>
      </c>
      <c r="J213" s="34" t="s">
        <v>17</v>
      </c>
      <c r="K213" s="34" t="s">
        <v>22</v>
      </c>
      <c r="L213" s="34" t="s">
        <v>383</v>
      </c>
      <c r="M213" s="29" t="str">
        <f>IFERROR(__xludf.DUMMYFUNCTION("REGEXEXTRACT(F215, ""[Dd]ata [Pp]reparation:?.*"")"),"#N/A")</f>
        <v>#N/A</v>
      </c>
    </row>
    <row r="214" ht="15.75" customHeight="1">
      <c r="A214" s="35"/>
      <c r="B214" s="35"/>
      <c r="C214" s="36" t="s">
        <v>705</v>
      </c>
      <c r="D214" s="35"/>
      <c r="E214" s="35"/>
      <c r="F214" s="37" t="s">
        <v>706</v>
      </c>
      <c r="G214" s="34" t="s">
        <v>341</v>
      </c>
      <c r="H214" s="34" t="s">
        <v>126</v>
      </c>
      <c r="I214" s="34" t="s">
        <v>445</v>
      </c>
      <c r="J214" s="34" t="s">
        <v>17</v>
      </c>
      <c r="K214" s="34" t="s">
        <v>18</v>
      </c>
      <c r="L214" s="34" t="s">
        <v>324</v>
      </c>
      <c r="M214" s="29" t="str">
        <f>IFERROR(__xludf.DUMMYFUNCTION("REGEXEXTRACT(F216, ""[Dd]ata [Pp]reparation:?.*"")"),"#N/A")</f>
        <v>#N/A</v>
      </c>
    </row>
    <row r="215" ht="15.75" customHeight="1">
      <c r="A215" s="35"/>
      <c r="B215" s="35"/>
      <c r="C215" s="36" t="s">
        <v>705</v>
      </c>
      <c r="D215" s="35"/>
      <c r="E215" s="35"/>
      <c r="F215" s="37" t="s">
        <v>707</v>
      </c>
      <c r="G215" s="34"/>
      <c r="H215" s="34"/>
      <c r="I215" s="34" t="s">
        <v>17</v>
      </c>
      <c r="J215" s="34" t="s">
        <v>658</v>
      </c>
      <c r="K215" s="34" t="s">
        <v>22</v>
      </c>
      <c r="L215" s="34" t="s">
        <v>383</v>
      </c>
      <c r="M215" s="29" t="str">
        <f>IFERROR(__xludf.DUMMYFUNCTION("REGEXEXTRACT(F217, ""[Dd]ata [Pp]reparation:?.*"")"),"#N/A")</f>
        <v>#N/A</v>
      </c>
    </row>
    <row r="216" ht="15.75" customHeight="1">
      <c r="A216" s="35"/>
      <c r="B216" s="35"/>
      <c r="C216" s="36" t="s">
        <v>708</v>
      </c>
      <c r="D216" s="35"/>
      <c r="E216" s="35"/>
      <c r="F216" s="37" t="s">
        <v>709</v>
      </c>
      <c r="G216" s="34" t="s">
        <v>399</v>
      </c>
      <c r="H216" s="34" t="s">
        <v>69</v>
      </c>
      <c r="I216" s="34" t="s">
        <v>17</v>
      </c>
      <c r="J216" s="34" t="s">
        <v>17</v>
      </c>
      <c r="K216" s="34" t="s">
        <v>18</v>
      </c>
      <c r="L216" s="34" t="s">
        <v>324</v>
      </c>
      <c r="M216" s="29" t="str">
        <f>IFERROR(__xludf.DUMMYFUNCTION("REGEXEXTRACT(F218, ""[Dd]ata [Pp]reparation:?.*"")"),"#N/A")</f>
        <v>#N/A</v>
      </c>
    </row>
    <row r="217" ht="15.75" customHeight="1">
      <c r="A217" s="35"/>
      <c r="B217" s="35"/>
      <c r="C217" s="36" t="s">
        <v>708</v>
      </c>
      <c r="D217" s="35"/>
      <c r="E217" s="35"/>
      <c r="F217" s="37" t="s">
        <v>710</v>
      </c>
      <c r="G217" s="34"/>
      <c r="H217" s="34"/>
      <c r="I217" s="34" t="s">
        <v>17</v>
      </c>
      <c r="J217" s="34" t="s">
        <v>17</v>
      </c>
      <c r="K217" s="34" t="s">
        <v>22</v>
      </c>
      <c r="L217" s="34" t="s">
        <v>383</v>
      </c>
      <c r="M217" s="29" t="str">
        <f>IFERROR(__xludf.DUMMYFUNCTION("REGEXEXTRACT(F219, ""[Dd]ata [Pp]reparation:?.*"")"),"Data Preparation: Fuel types are filtered to include only low emission sources.")</f>
        <v>Data Preparation: Fuel types are filtered to include only low emission sources.</v>
      </c>
    </row>
    <row r="218" ht="15.75" customHeight="1">
      <c r="A218" s="35"/>
      <c r="B218" s="35"/>
      <c r="C218" s="36" t="s">
        <v>711</v>
      </c>
      <c r="D218" s="35"/>
      <c r="E218" s="35"/>
      <c r="F218" s="37" t="s">
        <v>712</v>
      </c>
      <c r="G218" s="34"/>
      <c r="H218" s="34"/>
      <c r="I218" s="34" t="s">
        <v>17</v>
      </c>
      <c r="J218" s="34" t="s">
        <v>17</v>
      </c>
      <c r="K218" s="34" t="s">
        <v>18</v>
      </c>
      <c r="L218" s="34" t="s">
        <v>324</v>
      </c>
      <c r="M218" s="29" t="str">
        <f>IFERROR(__xludf.DUMMYFUNCTION("REGEXEXTRACT(F220, ""[Dd]ata [Pp]reparation:?.*"")"),"#N/A")</f>
        <v>#N/A</v>
      </c>
    </row>
    <row r="219" ht="15.75" customHeight="1">
      <c r="A219" s="35"/>
      <c r="B219" s="35"/>
      <c r="C219" s="36" t="s">
        <v>713</v>
      </c>
      <c r="D219" s="35"/>
      <c r="E219" s="35"/>
      <c r="F219" s="37" t="s">
        <v>714</v>
      </c>
      <c r="G219" s="22" t="s">
        <v>399</v>
      </c>
      <c r="H219" s="34" t="s">
        <v>527</v>
      </c>
      <c r="I219" s="34" t="s">
        <v>17</v>
      </c>
      <c r="J219" s="34" t="s">
        <v>17</v>
      </c>
      <c r="K219" s="34" t="s">
        <v>18</v>
      </c>
      <c r="L219" s="34" t="s">
        <v>324</v>
      </c>
      <c r="M219" s="29" t="str">
        <f>IFERROR(__xludf.DUMMYFUNCTION("REGEXEXTRACT(F221, ""[Dd]ata [Pp]reparation:?.*"")"),"Data Preparation:")</f>
        <v>Data Preparation:</v>
      </c>
    </row>
    <row r="220" ht="15.75" customHeight="1">
      <c r="A220" s="35"/>
      <c r="B220" s="35"/>
      <c r="C220" s="36" t="s">
        <v>713</v>
      </c>
      <c r="D220" s="35"/>
      <c r="E220" s="35"/>
      <c r="F220" s="37" t="s">
        <v>715</v>
      </c>
      <c r="G220" s="34"/>
      <c r="H220" s="34"/>
      <c r="I220" s="34" t="s">
        <v>17</v>
      </c>
      <c r="J220" s="34" t="s">
        <v>17</v>
      </c>
      <c r="K220" s="34" t="s">
        <v>17</v>
      </c>
      <c r="L220" s="34" t="s">
        <v>17</v>
      </c>
      <c r="M220" s="29" t="str">
        <f>IFERROR(__xludf.DUMMYFUNCTION("REGEXEXTRACT(F222, ""[Dd]ata [Pp]reparation:?.*"")"),"#N/A")</f>
        <v>#N/A</v>
      </c>
    </row>
    <row r="221" ht="15.75" customHeight="1">
      <c r="A221" s="35"/>
      <c r="B221" s="35"/>
      <c r="C221" s="36" t="s">
        <v>716</v>
      </c>
      <c r="D221" s="35"/>
      <c r="E221" s="35"/>
      <c r="F221" s="37" t="s">
        <v>717</v>
      </c>
      <c r="G221" s="34" t="s">
        <v>472</v>
      </c>
      <c r="H221" s="34" t="s">
        <v>126</v>
      </c>
      <c r="I221" s="34" t="s">
        <v>17</v>
      </c>
      <c r="J221" s="34" t="s">
        <v>17</v>
      </c>
      <c r="K221" s="34" t="s">
        <v>18</v>
      </c>
      <c r="L221" s="34" t="s">
        <v>324</v>
      </c>
      <c r="M221" s="29" t="str">
        <f>IFERROR(__xludf.DUMMYFUNCTION("REGEXEXTRACT(F223, ""[Dd]ata [Pp]reparation:?.*"")"),"#N/A")</f>
        <v>#N/A</v>
      </c>
    </row>
    <row r="222" ht="15.75" customHeight="1">
      <c r="A222" s="35"/>
      <c r="B222" s="35"/>
      <c r="C222" s="36" t="s">
        <v>716</v>
      </c>
      <c r="D222" s="35"/>
      <c r="E222" s="35"/>
      <c r="F222" s="37" t="s">
        <v>463</v>
      </c>
      <c r="G222" s="34"/>
      <c r="H222" s="34"/>
      <c r="I222" s="34" t="s">
        <v>17</v>
      </c>
      <c r="J222" s="34" t="s">
        <v>17</v>
      </c>
      <c r="K222" s="34" t="s">
        <v>22</v>
      </c>
      <c r="L222" s="34" t="s">
        <v>383</v>
      </c>
      <c r="M222" s="29" t="str">
        <f>IFERROR(__xludf.DUMMYFUNCTION("REGEXEXTRACT(F224, ""[Dd]ata [Pp]reparation:?.*"")"),"#N/A")</f>
        <v>#N/A</v>
      </c>
    </row>
    <row r="223" ht="15.75" customHeight="1">
      <c r="A223" s="35"/>
      <c r="B223" s="35"/>
      <c r="C223" s="36" t="s">
        <v>716</v>
      </c>
      <c r="D223" s="35"/>
      <c r="E223" s="35"/>
      <c r="F223" s="37" t="s">
        <v>718</v>
      </c>
      <c r="G223" s="34"/>
      <c r="H223" s="34"/>
      <c r="I223" s="34" t="s">
        <v>17</v>
      </c>
      <c r="J223" s="34" t="s">
        <v>17</v>
      </c>
      <c r="K223" s="34" t="s">
        <v>22</v>
      </c>
      <c r="L223" s="34" t="s">
        <v>383</v>
      </c>
      <c r="M223" s="29" t="str">
        <f>IFERROR(__xludf.DUMMYFUNCTION("REGEXEXTRACT(F225, ""[Dd]ata [Pp]reparation:?.*"")"),"Data Preparation: I added continent a continent column in the csv file and filtered out the null values.")</f>
        <v>Data Preparation: I added continent a continent column in the csv file and filtered out the null values.</v>
      </c>
    </row>
    <row r="224" ht="15.75" customHeight="1">
      <c r="A224" s="35"/>
      <c r="B224" s="35"/>
      <c r="C224" s="36" t="s">
        <v>716</v>
      </c>
      <c r="D224" s="35"/>
      <c r="E224" s="35"/>
      <c r="F224" s="37" t="s">
        <v>465</v>
      </c>
      <c r="G224" s="34"/>
      <c r="H224" s="34"/>
      <c r="I224" s="34" t="s">
        <v>17</v>
      </c>
      <c r="J224" s="34" t="s">
        <v>17</v>
      </c>
      <c r="K224" s="34" t="s">
        <v>110</v>
      </c>
      <c r="L224" s="34" t="s">
        <v>383</v>
      </c>
      <c r="M224" s="29" t="str">
        <f>IFERROR(__xludf.DUMMYFUNCTION("REGEXEXTRACT(F226, ""[Dd]ata [Pp]reparation:?.*"")"),"#N/A")</f>
        <v>#N/A</v>
      </c>
    </row>
    <row r="225" ht="15.75" customHeight="1">
      <c r="A225" s="35"/>
      <c r="B225" s="35"/>
      <c r="C225" s="36" t="s">
        <v>719</v>
      </c>
      <c r="D225" s="35"/>
      <c r="E225" s="35"/>
      <c r="F225" s="37" t="s">
        <v>720</v>
      </c>
      <c r="G225" s="34" t="s">
        <v>554</v>
      </c>
      <c r="H225" s="34" t="s">
        <v>126</v>
      </c>
      <c r="I225" s="34" t="s">
        <v>17</v>
      </c>
      <c r="J225" s="34" t="s">
        <v>17</v>
      </c>
      <c r="K225" s="34" t="s">
        <v>18</v>
      </c>
      <c r="L225" s="34" t="s">
        <v>324</v>
      </c>
      <c r="M225" s="29" t="str">
        <f>IFERROR(__xludf.DUMMYFUNCTION("REGEXEXTRACT(F227, ""[Dd]ata [Pp]reparation:?.*"")"),"#N/A")</f>
        <v>#N/A</v>
      </c>
    </row>
    <row r="226" ht="15.75" customHeight="1">
      <c r="A226" s="35"/>
      <c r="B226" s="35"/>
      <c r="C226" s="36" t="s">
        <v>719</v>
      </c>
      <c r="D226" s="35"/>
      <c r="E226" s="35"/>
      <c r="F226" s="37" t="s">
        <v>721</v>
      </c>
      <c r="G226" s="34"/>
      <c r="H226" s="34"/>
      <c r="I226" s="34" t="s">
        <v>17</v>
      </c>
      <c r="J226" s="34" t="s">
        <v>17</v>
      </c>
      <c r="K226" s="34" t="s">
        <v>17</v>
      </c>
      <c r="L226" s="34" t="s">
        <v>383</v>
      </c>
      <c r="M226" s="29" t="str">
        <f>IFERROR(__xludf.DUMMYFUNCTION("REGEXEXTRACT(F228, ""[Dd]ata [Pp]reparation:?.*"")"),"#N/A")</f>
        <v>#N/A</v>
      </c>
    </row>
    <row r="227" ht="15.75" customHeight="1">
      <c r="A227" s="35"/>
      <c r="B227" s="35"/>
      <c r="C227" s="36" t="s">
        <v>719</v>
      </c>
      <c r="D227" s="35"/>
      <c r="E227" s="35"/>
      <c r="F227" s="37" t="s">
        <v>722</v>
      </c>
      <c r="G227" s="34"/>
      <c r="H227" s="34"/>
      <c r="I227" s="34" t="s">
        <v>17</v>
      </c>
      <c r="J227" s="34" t="s">
        <v>17</v>
      </c>
      <c r="K227" s="34" t="s">
        <v>17</v>
      </c>
      <c r="L227" s="34" t="s">
        <v>17</v>
      </c>
      <c r="M227" s="29" t="str">
        <f>IFERROR(__xludf.DUMMYFUNCTION("REGEXEXTRACT(F229, ""[Dd]ata [Pp]reparation:?.*"")"),"#N/A")</f>
        <v>#N/A</v>
      </c>
    </row>
    <row r="228" ht="15.75" customHeight="1">
      <c r="A228" s="35"/>
      <c r="B228" s="35"/>
      <c r="C228" s="36" t="s">
        <v>719</v>
      </c>
      <c r="D228" s="35"/>
      <c r="E228" s="35"/>
      <c r="F228" s="37" t="s">
        <v>723</v>
      </c>
      <c r="G228" s="34"/>
      <c r="H228" s="34"/>
      <c r="I228" s="34" t="s">
        <v>17</v>
      </c>
      <c r="J228" s="34" t="s">
        <v>17</v>
      </c>
      <c r="K228" s="34" t="s">
        <v>17</v>
      </c>
      <c r="L228" s="34" t="s">
        <v>17</v>
      </c>
      <c r="M228" s="29" t="str">
        <f>IFERROR(__xludf.DUMMYFUNCTION("REGEXEXTRACT(F230, ""[Dd]ata [Pp]reparation:?.*"")"),"#N/A")</f>
        <v>#N/A</v>
      </c>
    </row>
    <row r="229" ht="15.75" customHeight="1">
      <c r="A229" s="35"/>
      <c r="B229" s="35"/>
      <c r="C229" s="36" t="s">
        <v>719</v>
      </c>
      <c r="D229" s="35"/>
      <c r="E229" s="35"/>
      <c r="F229" s="37" t="s">
        <v>724</v>
      </c>
      <c r="G229" s="34"/>
      <c r="H229" s="34"/>
      <c r="I229" s="34" t="s">
        <v>17</v>
      </c>
      <c r="J229" s="34" t="s">
        <v>17</v>
      </c>
      <c r="K229" s="34" t="s">
        <v>17</v>
      </c>
      <c r="L229" s="34" t="s">
        <v>17</v>
      </c>
      <c r="M229" s="29" t="str">
        <f>IFERROR(__xludf.DUMMYFUNCTION("REGEXEXTRACT(F231, ""[Dd]ata [Pp]reparation:?.*"")"),"#N/A")</f>
        <v>#N/A</v>
      </c>
    </row>
    <row r="230" ht="15.75" customHeight="1">
      <c r="A230" s="35"/>
      <c r="B230" s="35"/>
      <c r="C230" s="36" t="s">
        <v>719</v>
      </c>
      <c r="D230" s="35"/>
      <c r="E230" s="35"/>
      <c r="F230" s="37" t="s">
        <v>725</v>
      </c>
      <c r="G230" s="34"/>
      <c r="H230" s="34"/>
      <c r="I230" s="34" t="s">
        <v>17</v>
      </c>
      <c r="J230" s="34" t="s">
        <v>17</v>
      </c>
      <c r="K230" s="34" t="s">
        <v>17</v>
      </c>
      <c r="L230" s="34" t="s">
        <v>17</v>
      </c>
      <c r="M230" s="29" t="str">
        <f>IFERROR(__xludf.DUMMYFUNCTION("REGEXEXTRACT(F232, ""[Dd]ata [Pp]reparation:?.*"")"),"#N/A")</f>
        <v>#N/A</v>
      </c>
    </row>
    <row r="231" ht="15.75" customHeight="1">
      <c r="A231" s="35"/>
      <c r="B231" s="35"/>
      <c r="C231" s="36" t="s">
        <v>719</v>
      </c>
      <c r="D231" s="35"/>
      <c r="E231" s="35"/>
      <c r="F231" s="37" t="s">
        <v>726</v>
      </c>
      <c r="G231" s="34"/>
      <c r="H231" s="34"/>
      <c r="I231" s="34" t="s">
        <v>17</v>
      </c>
      <c r="J231" s="34" t="s">
        <v>17</v>
      </c>
      <c r="K231" s="34" t="s">
        <v>17</v>
      </c>
      <c r="L231" s="34" t="s">
        <v>17</v>
      </c>
      <c r="M231" s="29" t="str">
        <f>IFERROR(__xludf.DUMMYFUNCTION("REGEXEXTRACT(F233, ""[Dd]ata [Pp]reparation:?.*"")"),"Data preparation: I use the filter to remove the null value in the year data to avoid its impact on the generation of statistical charts. On the other hand, I use the count function to calculate the number of power plants with different energy sources est"&amp;"ablished in the UK in different time periods.")</f>
        <v>Data preparation: I use the filter to remove the null value in the year data to avoid its impact on the generation of statistical charts. On the other hand, I use the count function to calculate the number of power plants with different energy sources established in the UK in different time periods.</v>
      </c>
    </row>
    <row r="232" ht="15.75" customHeight="1">
      <c r="A232" s="35"/>
      <c r="B232" s="35"/>
      <c r="C232" s="36" t="s">
        <v>719</v>
      </c>
      <c r="D232" s="35"/>
      <c r="E232" s="35"/>
      <c r="F232" s="37" t="s">
        <v>727</v>
      </c>
      <c r="G232" s="34"/>
      <c r="H232" s="34"/>
      <c r="I232" s="34" t="s">
        <v>17</v>
      </c>
      <c r="J232" s="34" t="s">
        <v>17</v>
      </c>
      <c r="K232" s="34" t="s">
        <v>22</v>
      </c>
      <c r="L232" s="34" t="s">
        <v>383</v>
      </c>
      <c r="M232" s="29" t="str">
        <f>IFERROR(__xludf.DUMMYFUNCTION("REGEXEXTRACT(F234, ""[Dd]ata [Pp]reparation:?.*"")"),"#N/A")</f>
        <v>#N/A</v>
      </c>
    </row>
    <row r="233" ht="15.75" customHeight="1">
      <c r="A233" s="35"/>
      <c r="B233" s="35"/>
      <c r="C233" s="36" t="s">
        <v>728</v>
      </c>
      <c r="D233" s="35"/>
      <c r="E233" s="35"/>
      <c r="F233" s="37" t="s">
        <v>729</v>
      </c>
      <c r="G233" s="34" t="s">
        <v>399</v>
      </c>
      <c r="H233" s="34" t="s">
        <v>730</v>
      </c>
      <c r="I233" s="34" t="s">
        <v>445</v>
      </c>
      <c r="J233" s="34" t="s">
        <v>17</v>
      </c>
      <c r="K233" s="34" t="s">
        <v>18</v>
      </c>
      <c r="L233" s="34" t="s">
        <v>324</v>
      </c>
      <c r="M233" s="29" t="str">
        <f>IFERROR(__xludf.DUMMYFUNCTION("REGEXEXTRACT(F235, ""[Dd]ata [Pp]reparation:?.*"")"),"Data Preparation:")</f>
        <v>Data Preparation:</v>
      </c>
    </row>
    <row r="234" ht="15.75" customHeight="1">
      <c r="A234" s="35"/>
      <c r="B234" s="35"/>
      <c r="C234" s="36" t="s">
        <v>728</v>
      </c>
      <c r="D234" s="35"/>
      <c r="E234" s="35"/>
      <c r="F234" s="37" t="s">
        <v>731</v>
      </c>
      <c r="G234" s="34"/>
      <c r="H234" s="34"/>
      <c r="I234" s="34" t="s">
        <v>17</v>
      </c>
      <c r="J234" s="34" t="s">
        <v>17</v>
      </c>
      <c r="K234" s="34" t="s">
        <v>22</v>
      </c>
      <c r="L234" s="34" t="s">
        <v>383</v>
      </c>
      <c r="M234" s="29" t="str">
        <f>IFERROR(__xludf.DUMMYFUNCTION("REGEXEXTRACT(F236, ""[Dd]ata [Pp]reparation:?.*"")"),"#N/A")</f>
        <v>#N/A</v>
      </c>
    </row>
    <row r="235" ht="15.75" customHeight="1">
      <c r="A235" s="35"/>
      <c r="B235" s="35"/>
      <c r="C235" s="36" t="s">
        <v>732</v>
      </c>
      <c r="D235" s="35"/>
      <c r="E235" s="35"/>
      <c r="F235" s="37" t="s">
        <v>733</v>
      </c>
      <c r="G235" s="34" t="s">
        <v>386</v>
      </c>
      <c r="H235" s="34" t="s">
        <v>473</v>
      </c>
      <c r="I235" s="34" t="s">
        <v>17</v>
      </c>
      <c r="J235" s="34" t="s">
        <v>17</v>
      </c>
      <c r="K235" s="34" t="s">
        <v>18</v>
      </c>
      <c r="L235" s="34" t="s">
        <v>324</v>
      </c>
      <c r="M235" s="29" t="str">
        <f>IFERROR(__xludf.DUMMYFUNCTION("REGEXEXTRACT(F237, ""[Dd]ata [Pp]reparation:?.*"")"),"#N/A")</f>
        <v>#N/A</v>
      </c>
    </row>
    <row r="236" ht="15.75" customHeight="1">
      <c r="A236" s="35"/>
      <c r="B236" s="35"/>
      <c r="C236" s="36" t="s">
        <v>732</v>
      </c>
      <c r="D236" s="35"/>
      <c r="E236" s="35"/>
      <c r="F236" s="37" t="s">
        <v>734</v>
      </c>
      <c r="G236" s="34"/>
      <c r="H236" s="34"/>
      <c r="I236" s="34" t="s">
        <v>17</v>
      </c>
      <c r="J236" s="34" t="s">
        <v>17</v>
      </c>
      <c r="K236" s="34" t="s">
        <v>22</v>
      </c>
      <c r="L236" s="34" t="s">
        <v>383</v>
      </c>
      <c r="M236" s="29" t="str">
        <f>IFERROR(__xludf.DUMMYFUNCTION("REGEXEXTRACT(F238, ""[Dd]ata [Pp]reparation:?.*"")"),"Data Preparation: This visualisation excludes the least important(When it comes to capacity_mw) to improve readability and focus on the top 7 types of fuel.")</f>
        <v>Data Preparation: This visualisation excludes the least important(When it comes to capacity_mw) to improve readability and focus on the top 7 types of fuel.</v>
      </c>
    </row>
    <row r="237" ht="15.75" customHeight="1">
      <c r="A237" s="35"/>
      <c r="B237" s="35"/>
      <c r="C237" s="36" t="s">
        <v>735</v>
      </c>
      <c r="D237" s="35"/>
      <c r="E237" s="35"/>
      <c r="F237" s="37" t="s">
        <v>736</v>
      </c>
      <c r="G237" s="34" t="s">
        <v>472</v>
      </c>
      <c r="H237" s="34" t="s">
        <v>28</v>
      </c>
      <c r="I237" s="34" t="s">
        <v>17</v>
      </c>
      <c r="J237" s="34" t="s">
        <v>17</v>
      </c>
      <c r="K237" s="34" t="s">
        <v>18</v>
      </c>
      <c r="L237" s="34" t="s">
        <v>324</v>
      </c>
      <c r="M237" s="29" t="str">
        <f>IFERROR(__xludf.DUMMYFUNCTION("REGEXEXTRACT(F239, ""[Dd]ata [Pp]reparation:?.*"")"),"#N/A")</f>
        <v>#N/A</v>
      </c>
    </row>
    <row r="238" ht="15.75" customHeight="1">
      <c r="A238" s="35"/>
      <c r="B238" s="35"/>
      <c r="C238" s="36" t="s">
        <v>737</v>
      </c>
      <c r="D238" s="35"/>
      <c r="E238" s="35"/>
      <c r="F238" s="37" t="s">
        <v>738</v>
      </c>
      <c r="G238" s="34" t="s">
        <v>341</v>
      </c>
      <c r="H238" s="34" t="s">
        <v>28</v>
      </c>
      <c r="I238" s="34" t="s">
        <v>17</v>
      </c>
      <c r="J238" s="34" t="s">
        <v>17</v>
      </c>
      <c r="K238" s="34" t="s">
        <v>18</v>
      </c>
      <c r="L238" s="34" t="s">
        <v>324</v>
      </c>
      <c r="M238" s="29" t="str">
        <f>IFERROR(__xludf.DUMMYFUNCTION("REGEXEXTRACT(F240, ""[Dd]ata [Pp]reparation:?.*"")"),"#N/A")</f>
        <v>#N/A</v>
      </c>
    </row>
    <row r="239" ht="15.75" customHeight="1">
      <c r="A239" s="35"/>
      <c r="B239" s="35"/>
      <c r="C239" s="36" t="s">
        <v>737</v>
      </c>
      <c r="D239" s="35"/>
      <c r="E239" s="35"/>
      <c r="F239" s="37" t="s">
        <v>739</v>
      </c>
      <c r="G239" s="34"/>
      <c r="H239" s="34" t="s">
        <v>740</v>
      </c>
      <c r="I239" s="34" t="s">
        <v>17</v>
      </c>
      <c r="J239" s="34" t="s">
        <v>17</v>
      </c>
      <c r="K239" s="34" t="s">
        <v>22</v>
      </c>
      <c r="L239" s="34" t="s">
        <v>383</v>
      </c>
      <c r="M239" s="29" t="str">
        <f>IFERROR(__xludf.DUMMYFUNCTION("REGEXEXTRACT(F241, ""[Dd]ata [Pp]reparation:?.*"")"),"#N/A")</f>
        <v>#N/A</v>
      </c>
    </row>
    <row r="240" ht="15.75" customHeight="1">
      <c r="A240" s="35"/>
      <c r="B240" s="35"/>
      <c r="C240" s="36" t="s">
        <v>741</v>
      </c>
      <c r="D240" s="35"/>
      <c r="E240" s="35"/>
      <c r="F240" s="37" t="s">
        <v>742</v>
      </c>
      <c r="G240" s="34"/>
      <c r="H240" s="34"/>
      <c r="I240" s="34" t="s">
        <v>445</v>
      </c>
      <c r="J240" s="34" t="s">
        <v>17</v>
      </c>
      <c r="K240" s="34" t="s">
        <v>18</v>
      </c>
      <c r="L240" s="34" t="s">
        <v>324</v>
      </c>
      <c r="M240" s="29" t="str">
        <f>IFERROR(__xludf.DUMMYFUNCTION("REGEXEXTRACT(F242, ""[Dd]ata [Pp]reparation:?.*"")"),"Data Preparation: Removed null data")</f>
        <v>Data Preparation: Removed null data</v>
      </c>
    </row>
    <row r="241" ht="15.75" customHeight="1">
      <c r="A241" s="35"/>
      <c r="B241" s="35"/>
      <c r="C241" s="36" t="s">
        <v>741</v>
      </c>
      <c r="D241" s="35"/>
      <c r="E241" s="35"/>
      <c r="F241" s="37" t="s">
        <v>743</v>
      </c>
      <c r="G241" s="34"/>
      <c r="H241" s="34"/>
      <c r="I241" s="34" t="s">
        <v>17</v>
      </c>
      <c r="J241" s="34" t="s">
        <v>17</v>
      </c>
      <c r="K241" s="34" t="s">
        <v>17</v>
      </c>
      <c r="L241" s="34" t="s">
        <v>17</v>
      </c>
      <c r="M241" s="29" t="str">
        <f>IFERROR(__xludf.DUMMYFUNCTION("REGEXEXTRACT(F243, ""[Dd]ata [Pp]reparation:?.*"")"),"#N/A")</f>
        <v>#N/A</v>
      </c>
    </row>
    <row r="242" ht="15.75" customHeight="1">
      <c r="A242" s="35"/>
      <c r="B242" s="35"/>
      <c r="C242" s="36" t="s">
        <v>744</v>
      </c>
      <c r="D242" s="35"/>
      <c r="E242" s="35"/>
      <c r="F242" s="37" t="s">
        <v>745</v>
      </c>
      <c r="G242" s="34" t="s">
        <v>336</v>
      </c>
      <c r="H242" s="34" t="s">
        <v>746</v>
      </c>
      <c r="I242" s="34" t="s">
        <v>17</v>
      </c>
      <c r="J242" s="34" t="s">
        <v>17</v>
      </c>
      <c r="K242" s="34" t="s">
        <v>18</v>
      </c>
      <c r="L242" s="34" t="s">
        <v>324</v>
      </c>
      <c r="M242" s="29" t="str">
        <f>IFERROR(__xludf.DUMMYFUNCTION("REGEXEXTRACT(F244, ""[Dd]ata [Pp]reparation:?.*"")"),"#N/A")</f>
        <v>#N/A</v>
      </c>
    </row>
    <row r="243" ht="15.75" customHeight="1">
      <c r="A243" s="35"/>
      <c r="B243" s="35"/>
      <c r="C243" s="36" t="s">
        <v>744</v>
      </c>
      <c r="D243" s="35"/>
      <c r="E243" s="35"/>
      <c r="F243" s="37" t="s">
        <v>747</v>
      </c>
      <c r="G243" s="34"/>
      <c r="H243" s="34"/>
      <c r="I243" s="34" t="s">
        <v>17</v>
      </c>
      <c r="J243" s="34" t="s">
        <v>17</v>
      </c>
      <c r="K243" s="34" t="s">
        <v>22</v>
      </c>
      <c r="L243" s="34" t="s">
        <v>383</v>
      </c>
      <c r="M243" s="29" t="str">
        <f>IFERROR(__xludf.DUMMYFUNCTION("REGEXEXTRACT(F245, ""[Dd]ata [Pp]reparation:?.*"")"),"#N/A")</f>
        <v>#N/A</v>
      </c>
    </row>
    <row r="244" ht="15.75" customHeight="1">
      <c r="A244" s="35"/>
      <c r="B244" s="35"/>
      <c r="C244" s="36" t="s">
        <v>744</v>
      </c>
      <c r="D244" s="35"/>
      <c r="E244" s="35"/>
      <c r="F244" s="37" t="s">
        <v>748</v>
      </c>
      <c r="G244" s="34"/>
      <c r="H244" s="34"/>
      <c r="I244" s="34" t="s">
        <v>445</v>
      </c>
      <c r="J244" s="34" t="s">
        <v>17</v>
      </c>
      <c r="K244" s="34" t="s">
        <v>17</v>
      </c>
      <c r="L244" s="34" t="s">
        <v>17</v>
      </c>
      <c r="M244" s="29" t="str">
        <f>IFERROR(__xludf.DUMMYFUNCTION("REGEXEXTRACT(F246, ""[Dd]ata [Pp]reparation:?.*"")"),"#N/A")</f>
        <v>#N/A</v>
      </c>
    </row>
    <row r="245" ht="15.75" customHeight="1">
      <c r="A245" s="35"/>
      <c r="B245" s="35"/>
      <c r="C245" s="36" t="s">
        <v>749</v>
      </c>
      <c r="D245" s="35"/>
      <c r="E245" s="35"/>
      <c r="F245" s="37" t="s">
        <v>750</v>
      </c>
      <c r="G245" s="34" t="s">
        <v>386</v>
      </c>
      <c r="H245" s="34" t="s">
        <v>523</v>
      </c>
      <c r="I245" s="34" t="s">
        <v>17</v>
      </c>
      <c r="J245" s="34" t="s">
        <v>17</v>
      </c>
      <c r="K245" s="34" t="s">
        <v>18</v>
      </c>
      <c r="L245" s="34" t="s">
        <v>324</v>
      </c>
      <c r="M245" s="29" t="str">
        <f>IFERROR(__xludf.DUMMYFUNCTION("REGEXEXTRACT(F247, ""[Dd]ata [Pp]reparation:?.*"")"),"Data Preparation : Filtered countries to Europe, Fuel type is a column I made in the excel spreadsheet by using an if statement and the primary fuel to categorise it into Renewable or Unrenewable.")</f>
        <v>Data Preparation : Filtered countries to Europe, Fuel type is a column I made in the excel spreadsheet by using an if statement and the primary fuel to categorise it into Renewable or Unrenewable.</v>
      </c>
    </row>
    <row r="246" ht="15.75" customHeight="1">
      <c r="A246" s="35"/>
      <c r="B246" s="35"/>
      <c r="C246" s="36" t="s">
        <v>749</v>
      </c>
      <c r="D246" s="35"/>
      <c r="E246" s="35"/>
      <c r="F246" s="37" t="s">
        <v>751</v>
      </c>
      <c r="G246" s="34"/>
      <c r="H246" s="34"/>
      <c r="I246" s="34" t="s">
        <v>17</v>
      </c>
      <c r="J246" s="34" t="s">
        <v>17</v>
      </c>
      <c r="K246" s="34" t="s">
        <v>22</v>
      </c>
      <c r="L246" s="34" t="s">
        <v>383</v>
      </c>
      <c r="M246" s="29" t="str">
        <f>IFERROR(__xludf.DUMMYFUNCTION("REGEXEXTRACT(F248, ""[Dd]ata [Pp]reparation:?.*"")"),"#N/A")</f>
        <v>#N/A</v>
      </c>
    </row>
    <row r="247" ht="15.75" customHeight="1">
      <c r="A247" s="35"/>
      <c r="B247" s="35"/>
      <c r="C247" s="36" t="s">
        <v>752</v>
      </c>
      <c r="D247" s="35"/>
      <c r="E247" s="35"/>
      <c r="F247" s="37" t="s">
        <v>753</v>
      </c>
      <c r="G247" s="34" t="s">
        <v>341</v>
      </c>
      <c r="H247" s="34" t="s">
        <v>754</v>
      </c>
      <c r="I247" s="34" t="s">
        <v>17</v>
      </c>
      <c r="J247" s="34" t="s">
        <v>17</v>
      </c>
      <c r="K247" s="34" t="s">
        <v>18</v>
      </c>
      <c r="L247" s="34" t="s">
        <v>324</v>
      </c>
      <c r="M247" s="29" t="str">
        <f>IFERROR(__xludf.DUMMYFUNCTION("REGEXEXTRACT(F249, ""[Dd]ata [Pp]reparation:?.*"")"),"#N/A")</f>
        <v>#N/A</v>
      </c>
    </row>
    <row r="248" ht="15.75" customHeight="1">
      <c r="A248" s="35"/>
      <c r="B248" s="35"/>
      <c r="C248" s="36" t="s">
        <v>752</v>
      </c>
      <c r="D248" s="35"/>
      <c r="E248" s="35"/>
      <c r="F248" s="37" t="s">
        <v>755</v>
      </c>
      <c r="G248" s="34"/>
      <c r="H248" s="34"/>
      <c r="I248" s="34" t="s">
        <v>17</v>
      </c>
      <c r="J248" s="34" t="s">
        <v>17</v>
      </c>
      <c r="K248" s="34" t="s">
        <v>22</v>
      </c>
      <c r="L248" s="34" t="s">
        <v>383</v>
      </c>
      <c r="M248" s="29" t="str">
        <f>IFERROR(__xludf.DUMMYFUNCTION("REGEXEXTRACT(F250, ""[Dd]ata [Pp]reparation:?.*"")"),"Data Preparation: I had to filter out all but one power plant for each country. The only power plant that was being taken into account is the oldest one. This involved creating a calculated field in Tableau and filtering out any that didn’t satisfy the co"&amp;"ndition.")</f>
        <v>Data Preparation: I had to filter out all but one power plant for each country. The only power plant that was being taken into account is the oldest one. This involved creating a calculated field in Tableau and filtering out any that didn’t satisfy the condition.</v>
      </c>
    </row>
    <row r="249" ht="15.75" customHeight="1">
      <c r="A249" s="35"/>
      <c r="B249" s="35"/>
      <c r="C249" s="36" t="s">
        <v>752</v>
      </c>
      <c r="D249" s="35"/>
      <c r="E249" s="35"/>
      <c r="F249" s="37" t="s">
        <v>756</v>
      </c>
      <c r="G249" s="34"/>
      <c r="H249" s="34"/>
      <c r="I249" s="34" t="s">
        <v>445</v>
      </c>
      <c r="J249" s="34" t="s">
        <v>17</v>
      </c>
      <c r="K249" s="34" t="s">
        <v>17</v>
      </c>
      <c r="L249" s="34" t="s">
        <v>17</v>
      </c>
      <c r="M249" s="29" t="str">
        <f>IFERROR(__xludf.DUMMYFUNCTION("REGEXEXTRACT(F251, ""[Dd]ata [Pp]reparation:?.*"")"),"#N/A")</f>
        <v>#N/A</v>
      </c>
    </row>
    <row r="250" ht="15.75" customHeight="1">
      <c r="A250" s="35"/>
      <c r="B250" s="35"/>
      <c r="C250" s="36" t="s">
        <v>757</v>
      </c>
      <c r="D250" s="35"/>
      <c r="E250" s="35"/>
      <c r="F250" s="37" t="s">
        <v>758</v>
      </c>
      <c r="G250" s="34" t="s">
        <v>386</v>
      </c>
      <c r="H250" s="34" t="s">
        <v>759</v>
      </c>
      <c r="I250" s="34" t="s">
        <v>17</v>
      </c>
      <c r="J250" s="34" t="s">
        <v>17</v>
      </c>
      <c r="K250" s="34" t="s">
        <v>18</v>
      </c>
      <c r="L250" s="34" t="s">
        <v>324</v>
      </c>
      <c r="M250" s="29" t="str">
        <f>IFERROR(__xludf.DUMMYFUNCTION("REGEXEXTRACT(F252, ""[Dd]ata [Pp]reparation:?.*"")"),"#N/A")</f>
        <v>#N/A</v>
      </c>
    </row>
    <row r="251" ht="15.75" customHeight="1">
      <c r="A251" s="35"/>
      <c r="B251" s="35"/>
      <c r="C251" s="36" t="s">
        <v>757</v>
      </c>
      <c r="D251" s="35"/>
      <c r="E251" s="35"/>
      <c r="F251" s="37" t="s">
        <v>760</v>
      </c>
      <c r="G251" s="34"/>
      <c r="H251" s="34"/>
      <c r="I251" s="34" t="s">
        <v>17</v>
      </c>
      <c r="J251" s="34" t="s">
        <v>17</v>
      </c>
      <c r="K251" s="34" t="s">
        <v>17</v>
      </c>
      <c r="L251" s="34" t="s">
        <v>17</v>
      </c>
      <c r="M251" s="29" t="str">
        <f>IFERROR(__xludf.DUMMYFUNCTION("REGEXEXTRACT(F253, ""[Dd]ata [Pp]reparation:?.*"")"),"#N/A")</f>
        <v>#N/A</v>
      </c>
    </row>
    <row r="252" ht="15.75" customHeight="1">
      <c r="A252" s="35"/>
      <c r="B252" s="35"/>
      <c r="C252" s="36" t="s">
        <v>757</v>
      </c>
      <c r="D252" s="35"/>
      <c r="E252" s="35"/>
      <c r="F252" s="37" t="s">
        <v>761</v>
      </c>
      <c r="G252" s="34"/>
      <c r="H252" s="34"/>
      <c r="I252" s="34" t="s">
        <v>17</v>
      </c>
      <c r="J252" s="34" t="s">
        <v>17</v>
      </c>
      <c r="K252" s="34" t="s">
        <v>22</v>
      </c>
      <c r="L252" s="34" t="s">
        <v>383</v>
      </c>
      <c r="M252" s="29" t="str">
        <f>IFERROR(__xludf.DUMMYFUNCTION("REGEXEXTRACT(F254, ""[Dd]ata [Pp]reparation:?.*"")"),"#N/A")</f>
        <v>#N/A</v>
      </c>
    </row>
    <row r="253" ht="15.75" customHeight="1">
      <c r="A253" s="35"/>
      <c r="B253" s="35"/>
      <c r="C253" s="36" t="s">
        <v>757</v>
      </c>
      <c r="D253" s="35"/>
      <c r="E253" s="35"/>
      <c r="F253" s="37" t="s">
        <v>762</v>
      </c>
      <c r="G253" s="34"/>
      <c r="H253" s="34"/>
      <c r="I253" s="34" t="s">
        <v>17</v>
      </c>
      <c r="J253" s="34" t="s">
        <v>17</v>
      </c>
      <c r="K253" s="34" t="s">
        <v>22</v>
      </c>
      <c r="L253" s="34" t="s">
        <v>383</v>
      </c>
      <c r="M253" s="29" t="str">
        <f>IFERROR(__xludf.DUMMYFUNCTION("REGEXEXTRACT(F255, ""[Dd]ata [Pp]reparation:?.*"")"),"Data Preparation : The dataset is filtered so that it does not include any null values. For each primary fuel source, the sum of each secondary fuel source is calculated. The axis of the radar is then calculated by getting the maximum and the minimum coun"&amp;"ts secondary fuel source respective to their primary fuel sources. As the maximum for certain primary fuel sources such as Coal, Oil and Gas are higher than most of the other primary fuel sources, we used the logarithmic function to normalize the radar.")</f>
        <v>Data Preparation : The dataset is filtered so that it does not include any null values. For each primary fuel source, the sum of each secondary fuel source is calculated. The axis of the radar is then calculated by getting the maximum and the minimum counts secondary fuel source respective to their primary fuel sources. As the maximum for certain primary fuel sources such as Coal, Oil and Gas are higher than most of the other primary fuel sources, we used the logarithmic function to normalize the radar.</v>
      </c>
    </row>
    <row r="254" ht="15.75" customHeight="1">
      <c r="A254" s="35"/>
      <c r="B254" s="35"/>
      <c r="C254" s="36" t="s">
        <v>763</v>
      </c>
      <c r="D254" s="35"/>
      <c r="E254" s="35"/>
      <c r="F254" s="37" t="s">
        <v>764</v>
      </c>
      <c r="G254" s="34" t="s">
        <v>765</v>
      </c>
      <c r="H254" s="34" t="s">
        <v>189</v>
      </c>
      <c r="I254" s="34" t="s">
        <v>17</v>
      </c>
      <c r="J254" s="34" t="s">
        <v>17</v>
      </c>
      <c r="K254" s="34" t="s">
        <v>18</v>
      </c>
      <c r="L254" s="34" t="s">
        <v>324</v>
      </c>
      <c r="M254" s="29" t="str">
        <f>IFERROR(__xludf.DUMMYFUNCTION("REGEXEXTRACT(F256, ""[Dd]ata [Pp]reparation:?.*"")"),"#N/A")</f>
        <v>#N/A</v>
      </c>
    </row>
    <row r="255" ht="15.75" customHeight="1">
      <c r="A255" s="35"/>
      <c r="B255" s="35"/>
      <c r="C255" s="36" t="s">
        <v>766</v>
      </c>
      <c r="D255" s="35"/>
      <c r="E255" s="35"/>
      <c r="F255" s="37" t="s">
        <v>767</v>
      </c>
      <c r="G255" s="34" t="s">
        <v>434</v>
      </c>
      <c r="H255" s="34" t="s">
        <v>118</v>
      </c>
      <c r="I255" s="34" t="s">
        <v>445</v>
      </c>
      <c r="J255" s="34" t="s">
        <v>17</v>
      </c>
      <c r="K255" s="34" t="s">
        <v>18</v>
      </c>
      <c r="L255" s="34" t="s">
        <v>324</v>
      </c>
      <c r="M255" s="29" t="str">
        <f>IFERROR(__xludf.DUMMYFUNCTION("REGEXEXTRACT(F257, ""[Dd]ata [Pp]reparation:?.*"")"),"#N/A")</f>
        <v>#N/A</v>
      </c>
    </row>
    <row r="256" ht="15.75" customHeight="1">
      <c r="A256" s="35"/>
      <c r="B256" s="35"/>
      <c r="C256" s="36" t="s">
        <v>766</v>
      </c>
      <c r="D256" s="35"/>
      <c r="E256" s="35"/>
      <c r="F256" s="37" t="s">
        <v>768</v>
      </c>
      <c r="G256" s="34"/>
      <c r="H256" s="34"/>
      <c r="I256" s="34" t="s">
        <v>17</v>
      </c>
      <c r="J256" s="34" t="s">
        <v>17</v>
      </c>
      <c r="K256" s="34" t="s">
        <v>22</v>
      </c>
      <c r="L256" s="34" t="s">
        <v>383</v>
      </c>
      <c r="M256" s="29" t="str">
        <f>IFERROR(__xludf.DUMMYFUNCTION("REGEXEXTRACT(F258, ""[Dd]ata [Pp]reparation:?.*"")"),"#N/A")</f>
        <v>#N/A</v>
      </c>
    </row>
    <row r="257" ht="15.75" customHeight="1">
      <c r="A257" s="35"/>
      <c r="B257" s="35"/>
      <c r="C257" s="36" t="s">
        <v>766</v>
      </c>
      <c r="D257" s="35"/>
      <c r="E257" s="35"/>
      <c r="F257" s="37" t="s">
        <v>769</v>
      </c>
      <c r="G257" s="34"/>
      <c r="H257" s="34"/>
      <c r="I257" s="34" t="s">
        <v>17</v>
      </c>
      <c r="J257" s="34" t="s">
        <v>17</v>
      </c>
      <c r="K257" s="34" t="s">
        <v>22</v>
      </c>
      <c r="L257" s="34" t="s">
        <v>383</v>
      </c>
      <c r="M257" s="29" t="str">
        <f>IFERROR(__xludf.DUMMYFUNCTION("REGEXEXTRACT(F259, ""[Dd]ata [Pp]reparation:?.*"")"),"#N/A")</f>
        <v>#N/A</v>
      </c>
    </row>
    <row r="258" ht="15.75" customHeight="1">
      <c r="A258" s="35"/>
      <c r="B258" s="35"/>
      <c r="C258" s="36" t="s">
        <v>766</v>
      </c>
      <c r="D258" s="35"/>
      <c r="E258" s="35"/>
      <c r="F258" s="37" t="s">
        <v>770</v>
      </c>
      <c r="G258" s="34"/>
      <c r="H258" s="34"/>
      <c r="I258" s="34" t="s">
        <v>17</v>
      </c>
      <c r="J258" s="34" t="s">
        <v>17</v>
      </c>
      <c r="K258" s="34" t="s">
        <v>22</v>
      </c>
      <c r="L258" s="34" t="s">
        <v>383</v>
      </c>
      <c r="M258" s="29" t="str">
        <f>IFERROR(__xludf.DUMMYFUNCTION("REGEXEXTRACT(F260, ""[Dd]ata [Pp]reparation:?.*"")"),"#N/A")</f>
        <v>#N/A</v>
      </c>
    </row>
    <row r="259" ht="15.75" customHeight="1">
      <c r="A259" s="35"/>
      <c r="B259" s="35"/>
      <c r="C259" s="36" t="s">
        <v>766</v>
      </c>
      <c r="D259" s="35"/>
      <c r="E259" s="35"/>
      <c r="F259" s="50" t="s">
        <v>771</v>
      </c>
      <c r="G259" s="34"/>
      <c r="H259" s="34"/>
      <c r="I259" s="34" t="s">
        <v>17</v>
      </c>
      <c r="J259" s="34" t="s">
        <v>17</v>
      </c>
      <c r="K259" s="34" t="s">
        <v>22</v>
      </c>
      <c r="L259" s="34" t="s">
        <v>383</v>
      </c>
      <c r="M259" s="29" t="str">
        <f>IFERROR(__xludf.DUMMYFUNCTION("REGEXEXTRACT(F261, ""[Dd]ata [Pp]reparation:?.*"")"),"#N/A")</f>
        <v>#N/A</v>
      </c>
    </row>
    <row r="260" ht="15.75" customHeight="1">
      <c r="A260" s="35"/>
      <c r="B260" s="35"/>
      <c r="C260" s="36" t="s">
        <v>772</v>
      </c>
      <c r="D260" s="35"/>
      <c r="E260" s="35"/>
      <c r="F260" s="37" t="s">
        <v>773</v>
      </c>
      <c r="G260" s="22" t="s">
        <v>554</v>
      </c>
      <c r="H260" s="34" t="s">
        <v>189</v>
      </c>
      <c r="I260" s="34" t="s">
        <v>445</v>
      </c>
      <c r="J260" s="34" t="s">
        <v>17</v>
      </c>
      <c r="K260" s="34" t="s">
        <v>18</v>
      </c>
      <c r="L260" s="34" t="s">
        <v>324</v>
      </c>
      <c r="M260" s="29" t="str">
        <f>IFERROR(__xludf.DUMMYFUNCTION("REGEXEXTRACT(F262, ""[Dd]ata [Pp]reparation:?.*"")"),"#N/A")</f>
        <v>#N/A</v>
      </c>
    </row>
    <row r="261" ht="15.75" customHeight="1">
      <c r="A261" s="35"/>
      <c r="B261" s="35"/>
      <c r="C261" s="36" t="s">
        <v>772</v>
      </c>
      <c r="D261" s="35"/>
      <c r="E261" s="35"/>
      <c r="F261" s="37" t="s">
        <v>774</v>
      </c>
      <c r="G261" s="34"/>
      <c r="H261" s="34"/>
      <c r="I261" s="34" t="s">
        <v>17</v>
      </c>
      <c r="J261" s="34" t="s">
        <v>17</v>
      </c>
      <c r="K261" s="34" t="s">
        <v>22</v>
      </c>
      <c r="L261" s="34" t="s">
        <v>383</v>
      </c>
      <c r="M261" s="29" t="str">
        <f>IFERROR(__xludf.DUMMYFUNCTION("REGEXEXTRACT(F263, ""[Dd]ata [Pp]reparation:?.*"")"),"#N/A")</f>
        <v>#N/A</v>
      </c>
    </row>
    <row r="262" ht="15.75" customHeight="1">
      <c r="A262" s="35"/>
      <c r="B262" s="35"/>
      <c r="C262" s="36" t="s">
        <v>775</v>
      </c>
      <c r="D262" s="35"/>
      <c r="E262" s="35"/>
      <c r="F262" s="37" t="s">
        <v>776</v>
      </c>
      <c r="G262" s="34" t="s">
        <v>443</v>
      </c>
      <c r="H262" s="34" t="s">
        <v>523</v>
      </c>
      <c r="I262" s="34" t="s">
        <v>445</v>
      </c>
      <c r="J262" s="34" t="s">
        <v>17</v>
      </c>
      <c r="K262" s="34" t="s">
        <v>18</v>
      </c>
      <c r="L262" s="34" t="s">
        <v>324</v>
      </c>
      <c r="M262" s="29" t="str">
        <f>IFERROR(__xludf.DUMMYFUNCTION("REGEXEXTRACT(F264, ""[Dd]ata [Pp]reparation:?.*"")"),"#N/A")</f>
        <v>#N/A</v>
      </c>
    </row>
    <row r="263" ht="15.75" customHeight="1">
      <c r="A263" s="35"/>
      <c r="B263" s="35"/>
      <c r="C263" s="36" t="s">
        <v>775</v>
      </c>
      <c r="D263" s="35"/>
      <c r="E263" s="35"/>
      <c r="F263" s="37" t="s">
        <v>777</v>
      </c>
      <c r="G263" s="34"/>
      <c r="H263" s="34"/>
      <c r="I263" s="34" t="s">
        <v>17</v>
      </c>
      <c r="J263" s="34" t="s">
        <v>17</v>
      </c>
      <c r="K263" s="34" t="s">
        <v>22</v>
      </c>
      <c r="L263" s="34" t="s">
        <v>383</v>
      </c>
      <c r="M263" s="29" t="str">
        <f>IFERROR(__xludf.DUMMYFUNCTION("REGEXEXTRACT(F265, ""[Dd]ata [Pp]reparation:?.*"")"),"Data Preparation : primary_fuel was grouped into renewable and non-renewable. Null values were also removed.")</f>
        <v>Data Preparation : primary_fuel was grouped into renewable and non-renewable. Null values were also removed.</v>
      </c>
    </row>
    <row r="264" ht="15.75" customHeight="1">
      <c r="A264" s="35"/>
      <c r="B264" s="35"/>
      <c r="C264" s="36" t="s">
        <v>775</v>
      </c>
      <c r="D264" s="35"/>
      <c r="E264" s="35"/>
      <c r="F264" s="37" t="s">
        <v>778</v>
      </c>
      <c r="G264" s="34"/>
      <c r="H264" s="34"/>
      <c r="I264" s="34" t="s">
        <v>17</v>
      </c>
      <c r="J264" s="34" t="s">
        <v>17</v>
      </c>
      <c r="K264" s="34" t="s">
        <v>17</v>
      </c>
      <c r="L264" s="34" t="s">
        <v>17</v>
      </c>
      <c r="M264" s="29" t="str">
        <f>IFERROR(__xludf.DUMMYFUNCTION("REGEXEXTRACT(F266, ""[Dd]ata [Pp]reparation:?.*"")"),"#N/A")</f>
        <v>#N/A</v>
      </c>
    </row>
    <row r="265" ht="15.75" customHeight="1">
      <c r="A265" s="35"/>
      <c r="B265" s="35"/>
      <c r="C265" s="36" t="s">
        <v>779</v>
      </c>
      <c r="D265" s="35"/>
      <c r="E265" s="35"/>
      <c r="F265" s="37" t="s">
        <v>780</v>
      </c>
      <c r="G265" s="34" t="s">
        <v>341</v>
      </c>
      <c r="H265" s="34" t="s">
        <v>473</v>
      </c>
      <c r="I265" s="34" t="s">
        <v>17</v>
      </c>
      <c r="J265" s="34" t="s">
        <v>17</v>
      </c>
      <c r="K265" s="34" t="s">
        <v>18</v>
      </c>
      <c r="L265" s="34" t="s">
        <v>324</v>
      </c>
      <c r="M265" s="29" t="str">
        <f>IFERROR(__xludf.DUMMYFUNCTION("REGEXEXTRACT(F267, ""[Dd]ata [Pp]reparation:?.*"")"),"#N/A")</f>
        <v>#N/A</v>
      </c>
    </row>
    <row r="266" ht="15.75" customHeight="1">
      <c r="A266" s="35"/>
      <c r="B266" s="35"/>
      <c r="C266" s="36" t="s">
        <v>779</v>
      </c>
      <c r="D266" s="35"/>
      <c r="E266" s="35"/>
      <c r="F266" s="37" t="s">
        <v>781</v>
      </c>
      <c r="G266" s="34"/>
      <c r="H266" s="34"/>
      <c r="I266" s="34" t="s">
        <v>17</v>
      </c>
      <c r="J266" s="34" t="s">
        <v>17</v>
      </c>
      <c r="K266" s="34" t="s">
        <v>22</v>
      </c>
      <c r="L266" s="34" t="s">
        <v>383</v>
      </c>
      <c r="M266" s="29" t="str">
        <f>IFERROR(__xludf.DUMMYFUNCTION("REGEXEXTRACT(F268, ""[Dd]ata [Pp]reparation:?.*"")"),"Data Preparation:")</f>
        <v>Data Preparation:</v>
      </c>
    </row>
    <row r="267" ht="15.75" customHeight="1">
      <c r="A267" s="35"/>
      <c r="B267" s="35"/>
      <c r="C267" s="36" t="s">
        <v>779</v>
      </c>
      <c r="D267" s="35"/>
      <c r="E267" s="35"/>
      <c r="F267" s="37" t="s">
        <v>782</v>
      </c>
      <c r="G267" s="34"/>
      <c r="H267" s="34"/>
      <c r="I267" s="34" t="s">
        <v>17</v>
      </c>
      <c r="J267" s="34" t="s">
        <v>17</v>
      </c>
      <c r="K267" s="34" t="s">
        <v>110</v>
      </c>
      <c r="L267" s="34" t="s">
        <v>383</v>
      </c>
      <c r="M267" s="29" t="str">
        <f>IFERROR(__xludf.DUMMYFUNCTION("REGEXEXTRACT(F269, ""[Dd]ata [Pp]reparation:?.*"")"),"#N/A")</f>
        <v>#N/A</v>
      </c>
    </row>
    <row r="268" ht="15.75" customHeight="1">
      <c r="A268" s="35"/>
      <c r="B268" s="35"/>
      <c r="C268" s="36" t="s">
        <v>783</v>
      </c>
      <c r="D268" s="35"/>
      <c r="E268" s="35"/>
      <c r="F268" s="37" t="s">
        <v>784</v>
      </c>
      <c r="G268" s="34" t="s">
        <v>372</v>
      </c>
      <c r="H268" s="34" t="s">
        <v>430</v>
      </c>
      <c r="I268" s="34" t="s">
        <v>445</v>
      </c>
      <c r="J268" s="34" t="s">
        <v>17</v>
      </c>
      <c r="K268" s="34" t="s">
        <v>18</v>
      </c>
      <c r="L268" s="34" t="s">
        <v>324</v>
      </c>
      <c r="M268" s="29" t="str">
        <f>IFERROR(__xludf.DUMMYFUNCTION("REGEXEXTRACT(F270, ""[Dd]ata [Pp]reparation:?.*"")"),"#N/A")</f>
        <v>#N/A</v>
      </c>
    </row>
    <row r="269" ht="15.75" customHeight="1">
      <c r="A269" s="35"/>
      <c r="B269" s="35"/>
      <c r="C269" s="36" t="s">
        <v>783</v>
      </c>
      <c r="D269" s="35"/>
      <c r="E269" s="35"/>
      <c r="F269" s="37" t="s">
        <v>785</v>
      </c>
      <c r="G269" s="34"/>
      <c r="H269" s="34"/>
      <c r="I269" s="34" t="s">
        <v>17</v>
      </c>
      <c r="J269" s="34" t="s">
        <v>17</v>
      </c>
      <c r="K269" s="34" t="s">
        <v>22</v>
      </c>
      <c r="L269" s="34" t="s">
        <v>383</v>
      </c>
      <c r="M269" s="29" t="str">
        <f>IFERROR(__xludf.DUMMYFUNCTION("REGEXEXTRACT(F271, ""[Dd]ata [Pp]reparation:?.*"")"),"Data Preparation: Data was cleaned to avoid null values.")</f>
        <v>Data Preparation: Data was cleaned to avoid null values.</v>
      </c>
    </row>
    <row r="270" ht="15.75" customHeight="1">
      <c r="A270" s="35"/>
      <c r="B270" s="35"/>
      <c r="C270" s="36" t="s">
        <v>786</v>
      </c>
      <c r="D270" s="35"/>
      <c r="E270" s="35"/>
      <c r="F270" s="37" t="s">
        <v>787</v>
      </c>
      <c r="G270" s="34"/>
      <c r="H270" s="34"/>
      <c r="I270" s="34" t="s">
        <v>17</v>
      </c>
      <c r="J270" s="34" t="s">
        <v>17</v>
      </c>
      <c r="K270" s="34" t="s">
        <v>18</v>
      </c>
      <c r="L270" s="34" t="s">
        <v>383</v>
      </c>
      <c r="M270" s="29" t="str">
        <f>IFERROR(__xludf.DUMMYFUNCTION("REGEXEXTRACT(F272, ""[Dd]ata [Pp]reparation:?.*"")"),"#N/A")</f>
        <v>#N/A</v>
      </c>
    </row>
    <row r="271" ht="15.75" customHeight="1">
      <c r="A271" s="35"/>
      <c r="B271" s="35"/>
      <c r="C271" s="36" t="s">
        <v>788</v>
      </c>
      <c r="D271" s="35"/>
      <c r="E271" s="35"/>
      <c r="F271" s="37" t="s">
        <v>789</v>
      </c>
      <c r="G271" s="34" t="s">
        <v>790</v>
      </c>
      <c r="H271" s="34" t="s">
        <v>450</v>
      </c>
      <c r="I271" s="34" t="s">
        <v>17</v>
      </c>
      <c r="J271" s="34" t="s">
        <v>17</v>
      </c>
      <c r="K271" s="34" t="s">
        <v>18</v>
      </c>
      <c r="L271" s="34" t="s">
        <v>324</v>
      </c>
      <c r="M271" s="29" t="str">
        <f>IFERROR(__xludf.DUMMYFUNCTION("REGEXEXTRACT(F273, ""[Dd]ata [Pp]reparation:?.*"")"),"#N/A")</f>
        <v>#N/A</v>
      </c>
    </row>
    <row r="272" ht="15.75" customHeight="1">
      <c r="A272" s="35"/>
      <c r="B272" s="35"/>
      <c r="C272" s="36" t="s">
        <v>788</v>
      </c>
      <c r="D272" s="35"/>
      <c r="E272" s="35"/>
      <c r="F272" s="37" t="s">
        <v>791</v>
      </c>
      <c r="G272" s="34"/>
      <c r="H272" s="34"/>
      <c r="I272" s="34" t="s">
        <v>17</v>
      </c>
      <c r="J272" s="34" t="s">
        <v>17</v>
      </c>
      <c r="K272" s="34" t="s">
        <v>22</v>
      </c>
      <c r="L272" s="34" t="s">
        <v>383</v>
      </c>
      <c r="M272" s="29" t="str">
        <f>IFERROR(__xludf.DUMMYFUNCTION("REGEXEXTRACT(F274, ""[Dd]ata [Pp]reparation:?.*"")"),"Data Preparation: : Null values were properly dealt with and the appropriate filtering for the countries were done to give the required results.")</f>
        <v>Data Preparation: : Null values were properly dealt with and the appropriate filtering for the countries were done to give the required results.</v>
      </c>
    </row>
    <row r="273" ht="15.75" customHeight="1">
      <c r="A273" s="35"/>
      <c r="B273" s="35"/>
      <c r="C273" s="36" t="s">
        <v>792</v>
      </c>
      <c r="D273" s="35"/>
      <c r="E273" s="35"/>
      <c r="F273" s="37" t="s">
        <v>793</v>
      </c>
      <c r="G273" s="34"/>
      <c r="H273" s="34"/>
      <c r="I273" s="34" t="s">
        <v>17</v>
      </c>
      <c r="J273" s="34" t="s">
        <v>17</v>
      </c>
      <c r="K273" s="34" t="s">
        <v>18</v>
      </c>
      <c r="L273" s="34" t="s">
        <v>324</v>
      </c>
      <c r="M273" s="29" t="str">
        <f>IFERROR(__xludf.DUMMYFUNCTION("REGEXEXTRACT(F275, ""[Dd]ata [Pp]reparation:?.*"")"),"#N/A")</f>
        <v>#N/A</v>
      </c>
    </row>
    <row r="274" ht="15.75" customHeight="1">
      <c r="A274" s="35"/>
      <c r="B274" s="35"/>
      <c r="C274" s="36" t="s">
        <v>794</v>
      </c>
      <c r="D274" s="35"/>
      <c r="E274" s="35"/>
      <c r="F274" s="37" t="s">
        <v>795</v>
      </c>
      <c r="G274" s="34" t="s">
        <v>336</v>
      </c>
      <c r="H274" s="34" t="s">
        <v>746</v>
      </c>
      <c r="I274" s="34" t="s">
        <v>17</v>
      </c>
      <c r="J274" s="34" t="s">
        <v>17</v>
      </c>
      <c r="K274" s="34" t="s">
        <v>18</v>
      </c>
      <c r="L274" s="34" t="s">
        <v>324</v>
      </c>
      <c r="M274" s="29" t="str">
        <f>IFERROR(__xludf.DUMMYFUNCTION("REGEXEXTRACT(F276, ""[Dd]ata [Pp]reparation:?.*"")"),"Data Preparation: Aggregating fuel types into either renewable or nonrenewable. Ignoring of NULL values in the commission_year dimension.")</f>
        <v>Data Preparation: Aggregating fuel types into either renewable or nonrenewable. Ignoring of NULL values in the commission_year dimension.</v>
      </c>
    </row>
    <row r="275" ht="15.75" customHeight="1">
      <c r="A275" s="35"/>
      <c r="B275" s="35"/>
      <c r="C275" s="36" t="s">
        <v>794</v>
      </c>
      <c r="D275" s="35"/>
      <c r="E275" s="35"/>
      <c r="F275" s="37" t="s">
        <v>796</v>
      </c>
      <c r="G275" s="34"/>
      <c r="H275" s="34"/>
      <c r="I275" s="34" t="s">
        <v>17</v>
      </c>
      <c r="J275" s="34" t="s">
        <v>17</v>
      </c>
      <c r="K275" s="34" t="s">
        <v>22</v>
      </c>
      <c r="L275" s="34" t="s">
        <v>383</v>
      </c>
      <c r="M275" s="29" t="str">
        <f>IFERROR(__xludf.DUMMYFUNCTION("REGEXEXTRACT(F277, ""[Dd]ata [Pp]reparation:?.*"")"),"#N/A")</f>
        <v>#N/A</v>
      </c>
    </row>
    <row r="276" ht="15.75" customHeight="1">
      <c r="A276" s="35"/>
      <c r="B276" s="35"/>
      <c r="C276" s="36" t="s">
        <v>797</v>
      </c>
      <c r="D276" s="35"/>
      <c r="E276" s="35"/>
      <c r="F276" s="37" t="s">
        <v>798</v>
      </c>
      <c r="G276" s="34" t="s">
        <v>372</v>
      </c>
      <c r="H276" s="34" t="s">
        <v>799</v>
      </c>
      <c r="I276" s="34" t="s">
        <v>17</v>
      </c>
      <c r="J276" s="34" t="s">
        <v>17</v>
      </c>
      <c r="K276" s="34" t="s">
        <v>18</v>
      </c>
      <c r="L276" s="34" t="s">
        <v>324</v>
      </c>
      <c r="M276" s="29" t="str">
        <f>IFERROR(__xludf.DUMMYFUNCTION("REGEXEXTRACT(F278, ""[Dd]ata [Pp]reparation:?.*"")"),"Data Preparation:")</f>
        <v>Data Preparation:</v>
      </c>
    </row>
    <row r="277" ht="15.75" customHeight="1">
      <c r="A277" s="35"/>
      <c r="B277" s="35"/>
      <c r="C277" s="36" t="s">
        <v>797</v>
      </c>
      <c r="D277" s="35"/>
      <c r="E277" s="35"/>
      <c r="F277" s="37" t="s">
        <v>800</v>
      </c>
      <c r="G277" s="34"/>
      <c r="H277" s="34"/>
      <c r="I277" s="34" t="s">
        <v>17</v>
      </c>
      <c r="J277" s="34" t="s">
        <v>17</v>
      </c>
      <c r="K277" s="34" t="s">
        <v>22</v>
      </c>
      <c r="L277" s="34" t="s">
        <v>383</v>
      </c>
      <c r="M277" s="29" t="str">
        <f>IFERROR(__xludf.DUMMYFUNCTION("REGEXEXTRACT(F279, ""[Dd]ata [Pp]reparation:?.*"")"),"#N/A")</f>
        <v>#N/A</v>
      </c>
    </row>
    <row r="278" ht="15.75" customHeight="1">
      <c r="A278" s="35"/>
      <c r="B278" s="35"/>
      <c r="C278" s="36" t="s">
        <v>801</v>
      </c>
      <c r="D278" s="35"/>
      <c r="E278" s="35"/>
      <c r="F278" s="37" t="s">
        <v>802</v>
      </c>
      <c r="G278" s="34" t="s">
        <v>472</v>
      </c>
      <c r="H278" s="34" t="s">
        <v>450</v>
      </c>
      <c r="I278" s="34" t="s">
        <v>17</v>
      </c>
      <c r="J278" s="34" t="s">
        <v>17</v>
      </c>
      <c r="K278" s="34" t="s">
        <v>18</v>
      </c>
      <c r="L278" s="34" t="s">
        <v>324</v>
      </c>
      <c r="M278" s="29" t="str">
        <f>IFERROR(__xludf.DUMMYFUNCTION("REGEXEXTRACT(F280, ""[Dd]ata [Pp]reparation:?.*"")"),"Data Preparation: None.")</f>
        <v>Data Preparation: None.</v>
      </c>
    </row>
    <row r="279" ht="15.75" customHeight="1">
      <c r="A279" s="35"/>
      <c r="B279" s="35"/>
      <c r="C279" s="36" t="s">
        <v>803</v>
      </c>
      <c r="D279" s="35"/>
      <c r="E279" s="35"/>
      <c r="F279" s="37" t="s">
        <v>804</v>
      </c>
      <c r="G279" s="34" t="s">
        <v>341</v>
      </c>
      <c r="H279" s="34" t="s">
        <v>28</v>
      </c>
      <c r="I279" s="34" t="s">
        <v>445</v>
      </c>
      <c r="J279" s="34" t="s">
        <v>17</v>
      </c>
      <c r="K279" s="34" t="s">
        <v>18</v>
      </c>
      <c r="L279" s="34" t="s">
        <v>324</v>
      </c>
      <c r="M279" s="29" t="str">
        <f>IFERROR(__xludf.DUMMYFUNCTION("REGEXEXTRACT(F281, ""[Dd]ata [Pp]reparation:?.*"")"),"#N/A")</f>
        <v>#N/A</v>
      </c>
    </row>
    <row r="280" ht="15.75" customHeight="1">
      <c r="A280" s="35"/>
      <c r="B280" s="35"/>
      <c r="C280" s="36" t="s">
        <v>805</v>
      </c>
      <c r="D280" s="35"/>
      <c r="E280" s="35"/>
      <c r="F280" s="37" t="s">
        <v>806</v>
      </c>
      <c r="G280" s="34" t="s">
        <v>807</v>
      </c>
      <c r="H280" s="34" t="s">
        <v>523</v>
      </c>
      <c r="I280" s="34" t="s">
        <v>17</v>
      </c>
      <c r="J280" s="34" t="s">
        <v>17</v>
      </c>
      <c r="K280" s="34" t="s">
        <v>18</v>
      </c>
      <c r="L280" s="34" t="s">
        <v>324</v>
      </c>
      <c r="M280" s="29" t="str">
        <f>IFERROR(__xludf.DUMMYFUNCTION("REGEXEXTRACT(F282, ""[Dd]ata [Pp]reparation:?.*"")"),"Data Preparation:")</f>
        <v>Data Preparation:</v>
      </c>
    </row>
    <row r="281" ht="15.75" customHeight="1">
      <c r="A281" s="35"/>
      <c r="B281" s="35"/>
      <c r="C281" s="36" t="s">
        <v>808</v>
      </c>
      <c r="D281" s="35"/>
      <c r="E281" s="35"/>
      <c r="F281" s="37" t="s">
        <v>809</v>
      </c>
      <c r="G281" s="34" t="s">
        <v>810</v>
      </c>
      <c r="H281" s="34" t="s">
        <v>435</v>
      </c>
      <c r="I281" s="34" t="s">
        <v>17</v>
      </c>
      <c r="J281" s="34" t="s">
        <v>17</v>
      </c>
      <c r="K281" s="34" t="s">
        <v>18</v>
      </c>
      <c r="L281" s="34" t="s">
        <v>324</v>
      </c>
      <c r="M281" s="29" t="str">
        <f>IFERROR(__xludf.DUMMYFUNCTION("REGEXEXTRACT(F283, ""[Dd]ata [Pp]reparation:?.*"")"),"#N/A")</f>
        <v>#N/A</v>
      </c>
    </row>
    <row r="282" ht="15.75" customHeight="1">
      <c r="A282" s="35"/>
      <c r="B282" s="35"/>
      <c r="C282" s="36" t="s">
        <v>811</v>
      </c>
      <c r="D282" s="35"/>
      <c r="E282" s="35"/>
      <c r="F282" s="37" t="s">
        <v>812</v>
      </c>
      <c r="G282" s="34" t="s">
        <v>813</v>
      </c>
      <c r="H282" s="34" t="s">
        <v>189</v>
      </c>
      <c r="I282" s="34" t="s">
        <v>445</v>
      </c>
      <c r="J282" s="34" t="s">
        <v>17</v>
      </c>
      <c r="K282" s="34" t="s">
        <v>18</v>
      </c>
      <c r="L282" s="34" t="s">
        <v>324</v>
      </c>
      <c r="M282" s="29" t="str">
        <f>IFERROR(__xludf.DUMMYFUNCTION("REGEXEXTRACT(F284, ""[Dd]ata [Pp]reparation:?.*"")"),"#N/A")</f>
        <v>#N/A</v>
      </c>
    </row>
    <row r="283" ht="15.75" customHeight="1">
      <c r="A283" s="35"/>
      <c r="B283" s="35"/>
      <c r="C283" s="36" t="s">
        <v>811</v>
      </c>
      <c r="D283" s="35"/>
      <c r="E283" s="35"/>
      <c r="F283" s="37" t="s">
        <v>814</v>
      </c>
      <c r="G283" s="34"/>
      <c r="H283" s="34"/>
      <c r="I283" s="34" t="s">
        <v>17</v>
      </c>
      <c r="J283" s="34" t="s">
        <v>17</v>
      </c>
      <c r="K283" s="34" t="s">
        <v>22</v>
      </c>
      <c r="L283" s="34" t="s">
        <v>383</v>
      </c>
      <c r="M283" s="29" t="str">
        <f>IFERROR(__xludf.DUMMYFUNCTION("REGEXEXTRACT(F285, ""[Dd]ata [Pp]reparation:?.*"")"),"Data Preparation : Data is only from the filtered country. Moreover, we choose the commissioning year only from 1980 to 2018.")</f>
        <v>Data Preparation : Data is only from the filtered country. Moreover, we choose the commissioning year only from 1980 to 2018.</v>
      </c>
    </row>
    <row r="284" ht="15.75" customHeight="1">
      <c r="A284" s="35"/>
      <c r="B284" s="35"/>
      <c r="C284" s="36" t="s">
        <v>811</v>
      </c>
      <c r="D284" s="35"/>
      <c r="E284" s="35"/>
      <c r="F284" s="37" t="s">
        <v>815</v>
      </c>
      <c r="G284" s="34"/>
      <c r="H284" s="34"/>
      <c r="I284" s="34" t="s">
        <v>17</v>
      </c>
      <c r="J284" s="34" t="s">
        <v>17</v>
      </c>
      <c r="K284" s="34" t="s">
        <v>22</v>
      </c>
      <c r="L284" s="34" t="s">
        <v>383</v>
      </c>
      <c r="M284" s="29" t="str">
        <f>IFERROR(__xludf.DUMMYFUNCTION("REGEXEXTRACT(F286, ""[Dd]ata [Pp]reparation:?.*"")"),"#N/A")</f>
        <v>#N/A</v>
      </c>
    </row>
    <row r="285" ht="15.75" customHeight="1">
      <c r="A285" s="35"/>
      <c r="B285" s="35"/>
      <c r="C285" s="36" t="s">
        <v>816</v>
      </c>
      <c r="D285" s="35"/>
      <c r="E285" s="35"/>
      <c r="F285" s="37" t="s">
        <v>817</v>
      </c>
      <c r="G285" s="34" t="s">
        <v>382</v>
      </c>
      <c r="H285" s="34" t="s">
        <v>818</v>
      </c>
      <c r="I285" s="34" t="s">
        <v>17</v>
      </c>
      <c r="J285" s="34" t="s">
        <v>17</v>
      </c>
      <c r="K285" s="34" t="s">
        <v>18</v>
      </c>
      <c r="L285" s="34" t="s">
        <v>324</v>
      </c>
      <c r="M285" s="29" t="str">
        <f>IFERROR(__xludf.DUMMYFUNCTION("REGEXEXTRACT(F287, ""[Dd]ata [Pp]reparation:?.*"")"),"#N/A")</f>
        <v>#N/A</v>
      </c>
    </row>
    <row r="286" ht="15.75" customHeight="1">
      <c r="A286" s="35"/>
      <c r="B286" s="35"/>
      <c r="C286" s="36" t="s">
        <v>816</v>
      </c>
      <c r="D286" s="35"/>
      <c r="E286" s="35"/>
      <c r="F286" s="37" t="s">
        <v>819</v>
      </c>
      <c r="G286" s="34"/>
      <c r="H286" s="34"/>
      <c r="I286" s="34" t="s">
        <v>17</v>
      </c>
      <c r="J286" s="34" t="s">
        <v>17</v>
      </c>
      <c r="K286" s="34" t="s">
        <v>22</v>
      </c>
      <c r="L286" s="34" t="s">
        <v>383</v>
      </c>
      <c r="M286" s="29" t="str">
        <f>IFERROR(__xludf.DUMMYFUNCTION("REGEXEXTRACT(F288, ""[Dd]ata [Pp]reparation:?.*"")"),"Data preparation: To prepare the data I used python to manipulate the structure to the desired format and then apply a custom function to calculate distance using longitude and latitude. The dataframe was then split by fuel type and plotted as 3 combined "&amp;"binned scatterplots in Altair.")</f>
        <v>Data preparation: To prepare the data I used python to manipulate the structure to the desired format and then apply a custom function to calculate distance using longitude and latitude. The dataframe was then split by fuel type and plotted as 3 combined binned scatterplots in Altair.</v>
      </c>
    </row>
    <row r="287" ht="15.75" customHeight="1">
      <c r="A287" s="35"/>
      <c r="B287" s="35"/>
      <c r="C287" s="36" t="s">
        <v>820</v>
      </c>
      <c r="D287" s="35"/>
      <c r="E287" s="35"/>
      <c r="F287" s="37" t="s">
        <v>821</v>
      </c>
      <c r="G287" s="34" t="s">
        <v>386</v>
      </c>
      <c r="H287" s="34" t="s">
        <v>28</v>
      </c>
      <c r="I287" s="34" t="s">
        <v>17</v>
      </c>
      <c r="J287" s="34" t="s">
        <v>17</v>
      </c>
      <c r="K287" s="34" t="s">
        <v>18</v>
      </c>
      <c r="L287" s="34" t="s">
        <v>324</v>
      </c>
      <c r="M287" s="29" t="str">
        <f>IFERROR(__xludf.DUMMYFUNCTION("REGEXEXTRACT(F289, ""[Dd]ata [Pp]reparation:?.*"")"),"#N/A")</f>
        <v>#N/A</v>
      </c>
    </row>
    <row r="288" ht="15.75" customHeight="1">
      <c r="A288" s="35"/>
      <c r="B288" s="35"/>
      <c r="C288" s="36" t="s">
        <v>822</v>
      </c>
      <c r="D288" s="35"/>
      <c r="E288" s="35"/>
      <c r="F288" s="37" t="s">
        <v>823</v>
      </c>
      <c r="G288" s="34" t="s">
        <v>341</v>
      </c>
      <c r="H288" s="34" t="s">
        <v>58</v>
      </c>
      <c r="I288" s="34" t="s">
        <v>17</v>
      </c>
      <c r="J288" s="34" t="s">
        <v>17</v>
      </c>
      <c r="K288" s="34" t="s">
        <v>18</v>
      </c>
      <c r="L288" s="34" t="s">
        <v>324</v>
      </c>
      <c r="M288" s="29" t="str">
        <f>IFERROR(__xludf.DUMMYFUNCTION("REGEXEXTRACT(F290, ""[Dd]ata [Pp]reparation:?.*"")"),"#N/A")</f>
        <v>#N/A</v>
      </c>
    </row>
    <row r="289" ht="15.75" customHeight="1">
      <c r="A289" s="35"/>
      <c r="B289" s="51"/>
      <c r="C289" s="52" t="s">
        <v>822</v>
      </c>
      <c r="D289" s="35"/>
      <c r="E289" s="35"/>
      <c r="F289" s="37" t="s">
        <v>824</v>
      </c>
      <c r="G289" s="34"/>
      <c r="H289" s="34"/>
      <c r="I289" s="34" t="s">
        <v>17</v>
      </c>
      <c r="J289" s="34" t="s">
        <v>17</v>
      </c>
      <c r="K289" s="34" t="s">
        <v>17</v>
      </c>
      <c r="L289" s="34" t="s">
        <v>383</v>
      </c>
      <c r="M289" s="29" t="str">
        <f>IFERROR(__xludf.DUMMYFUNCTION("REGEXEXTRACT(F291, ""[Dd]ata [Pp]reparation:?.*"")"),"#N/A")</f>
        <v>#N/A</v>
      </c>
    </row>
    <row r="290" ht="15.75" customHeight="1">
      <c r="A290" s="35"/>
      <c r="B290" s="51"/>
      <c r="C290" s="52" t="s">
        <v>822</v>
      </c>
      <c r="D290" s="35"/>
      <c r="E290" s="35"/>
      <c r="F290" s="37" t="s">
        <v>825</v>
      </c>
      <c r="G290" s="34"/>
      <c r="H290" s="34"/>
      <c r="I290" s="34" t="s">
        <v>17</v>
      </c>
      <c r="J290" s="34" t="s">
        <v>17</v>
      </c>
      <c r="K290" s="34" t="s">
        <v>17</v>
      </c>
      <c r="L290" s="34" t="s">
        <v>383</v>
      </c>
      <c r="M290" s="29" t="str">
        <f>IFERROR(__xludf.DUMMYFUNCTION("REGEXEXTRACT(F292, ""[Dd]ata [Pp]reparation:?.*"")"),"#N/A")</f>
        <v>#N/A</v>
      </c>
    </row>
    <row r="291" ht="15.75" customHeight="1">
      <c r="A291" s="35"/>
      <c r="B291" s="35"/>
      <c r="C291" s="36" t="s">
        <v>826</v>
      </c>
      <c r="D291" s="35"/>
      <c r="E291" s="35"/>
      <c r="F291" s="37" t="s">
        <v>827</v>
      </c>
      <c r="G291" s="34" t="s">
        <v>828</v>
      </c>
      <c r="H291" s="34" t="s">
        <v>829</v>
      </c>
      <c r="I291" s="34" t="s">
        <v>17</v>
      </c>
      <c r="J291" s="34" t="s">
        <v>17</v>
      </c>
      <c r="K291" s="34" t="s">
        <v>18</v>
      </c>
      <c r="L291" s="34" t="s">
        <v>324</v>
      </c>
      <c r="M291" s="29" t="str">
        <f>IFERROR(__xludf.DUMMYFUNCTION("REGEXEXTRACT(F293, ""[Dd]ata [Pp]reparation:?.*"")"),"Data Preparation:")</f>
        <v>Data Preparation:</v>
      </c>
    </row>
    <row r="292" ht="15.75" customHeight="1">
      <c r="A292" s="35"/>
      <c r="B292" s="35"/>
      <c r="C292" s="36" t="s">
        <v>826</v>
      </c>
      <c r="D292" s="35"/>
      <c r="E292" s="35"/>
      <c r="F292" s="37" t="s">
        <v>830</v>
      </c>
      <c r="G292" s="34"/>
      <c r="H292" s="34"/>
      <c r="I292" s="34" t="s">
        <v>17</v>
      </c>
      <c r="J292" s="34" t="s">
        <v>17</v>
      </c>
      <c r="K292" s="34" t="s">
        <v>17</v>
      </c>
      <c r="L292" s="34" t="s">
        <v>383</v>
      </c>
      <c r="M292" s="29" t="str">
        <f>IFERROR(__xludf.DUMMYFUNCTION("REGEXEXTRACT(F294, ""[Dd]ata [Pp]reparation:?.*"")"),"Data Preparation : The GPPD includes both estimated data for 2014 as well as recorded data. So that I can access as much data as possible provided by the dataset I grouped these together (after some sanity checks) into one field.")</f>
        <v>Data Preparation : The GPPD includes both estimated data for 2014 as well as recorded data. So that I can access as much data as possible provided by the dataset I grouped these together (after some sanity checks) into one field.</v>
      </c>
    </row>
    <row r="293" ht="15.75" customHeight="1">
      <c r="A293" s="35"/>
      <c r="B293" s="35"/>
      <c r="C293" s="36" t="s">
        <v>831</v>
      </c>
      <c r="D293" s="35"/>
      <c r="E293" s="35"/>
      <c r="F293" s="37" t="s">
        <v>832</v>
      </c>
      <c r="G293" s="34" t="s">
        <v>341</v>
      </c>
      <c r="H293" s="34" t="s">
        <v>473</v>
      </c>
      <c r="I293" s="34" t="s">
        <v>445</v>
      </c>
      <c r="J293" s="34" t="s">
        <v>17</v>
      </c>
      <c r="K293" s="34" t="s">
        <v>18</v>
      </c>
      <c r="L293" s="34" t="s">
        <v>324</v>
      </c>
      <c r="M293" s="29" t="str">
        <f>IFERROR(__xludf.DUMMYFUNCTION("REGEXEXTRACT(F295, ""[Dd]ata [Pp]reparation:?.*"")"),"Data Preparation: The year’s blank data was removed. The bar chart has screened the top ten productive countries. And color coded each country.")</f>
        <v>Data Preparation: The year’s blank data was removed. The bar chart has screened the top ten productive countries. And color coded each country.</v>
      </c>
    </row>
    <row r="294" ht="15.75" customHeight="1">
      <c r="A294" s="35"/>
      <c r="B294" s="35"/>
      <c r="C294" s="36" t="s">
        <v>833</v>
      </c>
      <c r="D294" s="35"/>
      <c r="E294" s="35"/>
      <c r="F294" s="37" t="s">
        <v>834</v>
      </c>
      <c r="G294" s="34" t="s">
        <v>554</v>
      </c>
      <c r="H294" s="34" t="s">
        <v>139</v>
      </c>
      <c r="I294" s="34" t="s">
        <v>17</v>
      </c>
      <c r="J294" s="34" t="s">
        <v>17</v>
      </c>
      <c r="K294" s="34" t="s">
        <v>18</v>
      </c>
      <c r="L294" s="34" t="s">
        <v>324</v>
      </c>
      <c r="M294" s="29" t="str">
        <f>IFERROR(__xludf.DUMMYFUNCTION("REGEXEXTRACT(F296, ""[Dd]ata [Pp]reparation:?.*"")"),"#N/A")</f>
        <v>#N/A</v>
      </c>
    </row>
    <row r="295" ht="15.75" customHeight="1">
      <c r="A295" s="35"/>
      <c r="B295" s="35"/>
      <c r="C295" s="36" t="s">
        <v>835</v>
      </c>
      <c r="D295" s="35"/>
      <c r="E295" s="35"/>
      <c r="F295" s="37" t="s">
        <v>836</v>
      </c>
      <c r="G295" s="34"/>
      <c r="H295" s="34"/>
      <c r="I295" s="34" t="s">
        <v>17</v>
      </c>
      <c r="J295" s="34" t="s">
        <v>17</v>
      </c>
      <c r="K295" s="34" t="s">
        <v>18</v>
      </c>
      <c r="L295" s="34" t="s">
        <v>324</v>
      </c>
      <c r="M295" s="29" t="str">
        <f>IFERROR(__xludf.DUMMYFUNCTION("REGEXEXTRACT(F297, ""[Dd]ata [Pp]reparation:?.*"")"),"#N/A")</f>
        <v>#N/A</v>
      </c>
    </row>
    <row r="296" ht="15.75" customHeight="1">
      <c r="A296" s="35"/>
      <c r="B296" s="35"/>
      <c r="C296" s="36" t="s">
        <v>835</v>
      </c>
      <c r="D296" s="35"/>
      <c r="E296" s="35"/>
      <c r="F296" s="37" t="s">
        <v>837</v>
      </c>
      <c r="G296" s="34"/>
      <c r="H296" s="34"/>
      <c r="I296" s="34" t="s">
        <v>445</v>
      </c>
      <c r="J296" s="34" t="s">
        <v>17</v>
      </c>
      <c r="K296" s="34" t="s">
        <v>22</v>
      </c>
      <c r="L296" s="34" t="s">
        <v>383</v>
      </c>
      <c r="M296" s="29" t="str">
        <f>IFERROR(__xludf.DUMMYFUNCTION("REGEXEXTRACT(F298, ""[Dd]ata [Pp]reparation:?.*"")"),"Data Preparation: Different countries are classified according to their different continental plates. Then visualize their corresponding data.")</f>
        <v>Data Preparation: Different countries are classified according to their different continental plates. Then visualize their corresponding data.</v>
      </c>
    </row>
    <row r="297" ht="15.75" customHeight="1">
      <c r="A297" s="35"/>
      <c r="B297" s="35"/>
      <c r="C297" s="36" t="s">
        <v>835</v>
      </c>
      <c r="D297" s="35"/>
      <c r="E297" s="35"/>
      <c r="F297" s="37" t="s">
        <v>838</v>
      </c>
      <c r="G297" s="34"/>
      <c r="H297" s="34"/>
      <c r="I297" s="34" t="s">
        <v>17</v>
      </c>
      <c r="J297" s="34" t="s">
        <v>17</v>
      </c>
      <c r="K297" s="34" t="s">
        <v>17</v>
      </c>
      <c r="L297" s="34" t="s">
        <v>383</v>
      </c>
      <c r="M297" s="29" t="str">
        <f>IFERROR(__xludf.DUMMYFUNCTION("REGEXEXTRACT(F299, ""[Dd]ata [Pp]reparation:?.*"")"),"#N/A")</f>
        <v>#N/A</v>
      </c>
    </row>
    <row r="298" ht="15.75" customHeight="1">
      <c r="A298" s="35"/>
      <c r="B298" s="35"/>
      <c r="C298" s="36" t="s">
        <v>839</v>
      </c>
      <c r="D298" s="35"/>
      <c r="E298" s="35"/>
      <c r="F298" s="37" t="s">
        <v>840</v>
      </c>
      <c r="G298" s="34" t="s">
        <v>841</v>
      </c>
      <c r="H298" s="34" t="s">
        <v>435</v>
      </c>
      <c r="I298" s="34" t="s">
        <v>17</v>
      </c>
      <c r="J298" s="34" t="s">
        <v>17</v>
      </c>
      <c r="K298" s="34" t="s">
        <v>18</v>
      </c>
      <c r="L298" s="34" t="s">
        <v>324</v>
      </c>
      <c r="M298" s="29" t="str">
        <f>IFERROR(__xludf.DUMMYFUNCTION("REGEXEXTRACT(F300, ""[Dd]ata [Pp]reparation:?.*"")"),"#N/A")</f>
        <v>#N/A</v>
      </c>
    </row>
    <row r="299" ht="15.75" customHeight="1">
      <c r="A299" s="35"/>
      <c r="B299" s="35"/>
      <c r="C299" s="36" t="s">
        <v>839</v>
      </c>
      <c r="D299" s="35"/>
      <c r="E299" s="35"/>
      <c r="F299" s="37" t="s">
        <v>842</v>
      </c>
      <c r="G299" s="34"/>
      <c r="H299" s="34"/>
      <c r="I299" s="34" t="s">
        <v>17</v>
      </c>
      <c r="J299" s="34" t="s">
        <v>17</v>
      </c>
      <c r="K299" s="34" t="s">
        <v>17</v>
      </c>
      <c r="L299" s="34" t="s">
        <v>17</v>
      </c>
      <c r="M299" s="29" t="str">
        <f>IFERROR(__xludf.DUMMYFUNCTION("REGEXEXTRACT(F301, ""[Dd]ata [Pp]reparation:?.*"")"),"Data Preparation: Different countries are classified according to their different continental plates. Then visualize their corresponding data.")</f>
        <v>Data Preparation: Different countries are classified according to their different continental plates. Then visualize their corresponding data.</v>
      </c>
    </row>
    <row r="300" ht="15.75" customHeight="1">
      <c r="A300" s="35"/>
      <c r="B300" s="35"/>
      <c r="C300" s="36" t="s">
        <v>839</v>
      </c>
      <c r="D300" s="35"/>
      <c r="E300" s="35"/>
      <c r="F300" s="37" t="s">
        <v>842</v>
      </c>
      <c r="G300" s="34"/>
      <c r="H300" s="34"/>
      <c r="I300" s="34" t="s">
        <v>17</v>
      </c>
      <c r="J300" s="34" t="s">
        <v>17</v>
      </c>
      <c r="K300" s="34" t="s">
        <v>17</v>
      </c>
      <c r="L300" s="34" t="s">
        <v>17</v>
      </c>
      <c r="M300" s="29" t="str">
        <f>IFERROR(__xludf.DUMMYFUNCTION("REGEXEXTRACT(F302, ""[Dd]ata [Pp]reparation:?.*"")"),"#N/A")</f>
        <v>#N/A</v>
      </c>
    </row>
    <row r="301" ht="15.75" customHeight="1">
      <c r="A301" s="35"/>
      <c r="B301" s="35"/>
      <c r="C301" s="36" t="s">
        <v>843</v>
      </c>
      <c r="D301" s="35"/>
      <c r="E301" s="35"/>
      <c r="F301" s="37" t="s">
        <v>844</v>
      </c>
      <c r="G301" s="34"/>
      <c r="H301" s="34"/>
      <c r="I301" s="34" t="s">
        <v>17</v>
      </c>
      <c r="J301" s="34" t="s">
        <v>17</v>
      </c>
      <c r="K301" s="34" t="s">
        <v>18</v>
      </c>
      <c r="L301" s="34" t="s">
        <v>324</v>
      </c>
      <c r="M301" s="29" t="str">
        <f>IFERROR(__xludf.DUMMYFUNCTION("REGEXEXTRACT(F303, ""[Dd]ata [Pp]reparation:?.*"")"),"#N/A")</f>
        <v>#N/A</v>
      </c>
    </row>
    <row r="302" ht="15.75" customHeight="1">
      <c r="A302" s="35"/>
      <c r="B302" s="35"/>
      <c r="C302" s="36" t="s">
        <v>845</v>
      </c>
      <c r="D302" s="35"/>
      <c r="E302" s="35"/>
      <c r="F302" s="37" t="s">
        <v>846</v>
      </c>
      <c r="G302" s="34" t="s">
        <v>422</v>
      </c>
      <c r="H302" s="34"/>
      <c r="I302" s="34" t="s">
        <v>445</v>
      </c>
      <c r="J302" s="34" t="s">
        <v>17</v>
      </c>
      <c r="K302" s="34" t="s">
        <v>18</v>
      </c>
      <c r="L302" s="34" t="s">
        <v>324</v>
      </c>
      <c r="M302" s="29" t="str">
        <f>IFERROR(__xludf.DUMMYFUNCTION("REGEXEXTRACT(F304, ""[Dd]ata [Pp]reparation:?.*"")"),"#N/A")</f>
        <v>#N/A</v>
      </c>
    </row>
    <row r="303" ht="15.75" customHeight="1">
      <c r="A303" s="35"/>
      <c r="B303" s="35"/>
      <c r="C303" s="36" t="s">
        <v>845</v>
      </c>
      <c r="D303" s="35"/>
      <c r="E303" s="35"/>
      <c r="F303" s="37" t="s">
        <v>482</v>
      </c>
      <c r="G303" s="34"/>
      <c r="H303" s="34"/>
      <c r="I303" s="34" t="s">
        <v>17</v>
      </c>
      <c r="J303" s="34" t="s">
        <v>17</v>
      </c>
      <c r="K303" s="34" t="s">
        <v>22</v>
      </c>
      <c r="L303" s="34" t="s">
        <v>383</v>
      </c>
      <c r="M303" s="29" t="str">
        <f>IFERROR(__xludf.DUMMYFUNCTION("REGEXEXTRACT(F305, ""[Dd]ata [Pp]reparation:?.*"")"),"#N/A")</f>
        <v>#N/A</v>
      </c>
    </row>
    <row r="304" ht="15.75" customHeight="1">
      <c r="A304" s="35"/>
      <c r="B304" s="35"/>
      <c r="C304" s="36" t="s">
        <v>845</v>
      </c>
      <c r="D304" s="35"/>
      <c r="E304" s="35"/>
      <c r="F304" s="37" t="s">
        <v>847</v>
      </c>
      <c r="G304" s="34"/>
      <c r="H304" s="34"/>
      <c r="I304" s="34" t="s">
        <v>17</v>
      </c>
      <c r="J304" s="34" t="s">
        <v>17</v>
      </c>
      <c r="K304" s="34" t="s">
        <v>22</v>
      </c>
      <c r="L304" s="34" t="s">
        <v>383</v>
      </c>
      <c r="M304" s="29" t="str">
        <f>IFERROR(__xludf.DUMMYFUNCTION("REGEXEXTRACT(F306, ""[Dd]ata [Pp]reparation:?.*"")"),"Data Preparation: Data is only from the filtered country…")</f>
        <v>Data Preparation: Data is only from the filtered country…</v>
      </c>
    </row>
    <row r="305" ht="15.75" customHeight="1">
      <c r="A305" s="35"/>
      <c r="B305" s="35"/>
      <c r="C305" s="36" t="s">
        <v>848</v>
      </c>
      <c r="D305" s="35"/>
      <c r="E305" s="35"/>
      <c r="F305" s="37" t="s">
        <v>849</v>
      </c>
      <c r="G305" s="34"/>
      <c r="H305" s="34"/>
      <c r="I305" s="34" t="s">
        <v>445</v>
      </c>
      <c r="J305" s="34" t="s">
        <v>17</v>
      </c>
      <c r="K305" s="34" t="s">
        <v>18</v>
      </c>
      <c r="L305" s="34" t="s">
        <v>324</v>
      </c>
      <c r="M305" s="29" t="str">
        <f>IFERROR(__xludf.DUMMYFUNCTION("REGEXEXTRACT(F307, ""[Dd]ata [Pp]reparation:?.*"")"),"#N/A")</f>
        <v>#N/A</v>
      </c>
    </row>
    <row r="306" ht="15.75" customHeight="1">
      <c r="A306" s="35"/>
      <c r="B306" s="35"/>
      <c r="C306" s="36" t="s">
        <v>850</v>
      </c>
      <c r="D306" s="35"/>
      <c r="E306" s="35"/>
      <c r="F306" s="37" t="s">
        <v>851</v>
      </c>
      <c r="G306" s="34"/>
      <c r="H306" s="34"/>
      <c r="I306" s="34" t="s">
        <v>17</v>
      </c>
      <c r="J306" s="34" t="s">
        <v>17</v>
      </c>
      <c r="K306" s="34" t="s">
        <v>18</v>
      </c>
      <c r="L306" s="34" t="s">
        <v>324</v>
      </c>
      <c r="M306" s="29" t="str">
        <f>IFERROR(__xludf.DUMMYFUNCTION("REGEXEXTRACT(F308, ""[Dd]ata [Pp]reparation:?.*"")"),"Data Preparation: Filtered “Measure Values” to retain only the information we need, in this case being the maximum capacity")</f>
        <v>Data Preparation: Filtered “Measure Values” to retain only the information we need, in this case being the maximum capacity</v>
      </c>
    </row>
    <row r="307" ht="15.75" customHeight="1">
      <c r="A307" s="35"/>
      <c r="B307" s="35"/>
      <c r="C307" s="36" t="s">
        <v>852</v>
      </c>
      <c r="D307" s="35"/>
      <c r="E307" s="35"/>
      <c r="F307" s="37" t="s">
        <v>853</v>
      </c>
      <c r="G307" s="34"/>
      <c r="H307" s="34"/>
      <c r="I307" s="34" t="s">
        <v>17</v>
      </c>
      <c r="J307" s="34" t="s">
        <v>17</v>
      </c>
      <c r="K307" s="34" t="s">
        <v>18</v>
      </c>
      <c r="L307" s="34" t="s">
        <v>324</v>
      </c>
      <c r="M307" s="29" t="str">
        <f>IFERROR(__xludf.DUMMYFUNCTION("REGEXEXTRACT(F309, ""[Dd]ata [Pp]reparation:?.*"")"),"#N/A")</f>
        <v>#N/A</v>
      </c>
    </row>
    <row r="308" ht="15.75" customHeight="1">
      <c r="A308" s="35"/>
      <c r="B308" s="35"/>
      <c r="C308" s="36" t="s">
        <v>854</v>
      </c>
      <c r="D308" s="35"/>
      <c r="E308" s="35"/>
      <c r="F308" s="37" t="s">
        <v>855</v>
      </c>
      <c r="G308" s="34"/>
      <c r="H308" s="34"/>
      <c r="I308" s="34" t="s">
        <v>445</v>
      </c>
      <c r="J308" s="34" t="s">
        <v>17</v>
      </c>
      <c r="K308" s="34" t="s">
        <v>18</v>
      </c>
      <c r="L308" s="34" t="s">
        <v>324</v>
      </c>
      <c r="M308" s="29" t="str">
        <f>IFERROR(__xludf.DUMMYFUNCTION("REGEXEXTRACT(F310, ""[Dd]ata [Pp]reparation:?.*"")"),"Data Preparation: The gradient isn’t as effective because of the very large difference in values caused by USA. Therefore, I added numerical values to show the exact values of the capacity of each countries to help users truly see the difference.")</f>
        <v>Data Preparation: The gradient isn’t as effective because of the very large difference in values caused by USA. Therefore, I added numerical values to show the exact values of the capacity of each countries to help users truly see the difference.</v>
      </c>
    </row>
    <row r="309" ht="15.75" customHeight="1">
      <c r="A309" s="35"/>
      <c r="B309" s="35"/>
      <c r="C309" s="36" t="s">
        <v>854</v>
      </c>
      <c r="D309" s="35"/>
      <c r="E309" s="35"/>
      <c r="F309" s="37" t="s">
        <v>856</v>
      </c>
      <c r="G309" s="34"/>
      <c r="H309" s="34"/>
      <c r="I309" s="34" t="s">
        <v>17</v>
      </c>
      <c r="J309" s="34" t="s">
        <v>17</v>
      </c>
      <c r="K309" s="34" t="s">
        <v>22</v>
      </c>
      <c r="L309" s="34" t="s">
        <v>383</v>
      </c>
      <c r="M309" s="29" t="str">
        <f>IFERROR(__xludf.DUMMYFUNCTION("REGEXEXTRACT(F311, ""[Dd]ata [Pp]reparation:?.*"")"),"#N/A")</f>
        <v>#N/A</v>
      </c>
    </row>
    <row r="310" ht="15.75" customHeight="1">
      <c r="A310" s="35"/>
      <c r="B310" s="35"/>
      <c r="C310" s="36" t="s">
        <v>857</v>
      </c>
      <c r="D310" s="35"/>
      <c r="E310" s="35"/>
      <c r="F310" s="53" t="s">
        <v>858</v>
      </c>
      <c r="G310" s="34"/>
      <c r="H310" s="34"/>
      <c r="I310" s="34" t="s">
        <v>17</v>
      </c>
      <c r="J310" s="34" t="s">
        <v>17</v>
      </c>
      <c r="K310" s="34" t="s">
        <v>18</v>
      </c>
      <c r="L310" s="34" t="s">
        <v>324</v>
      </c>
      <c r="M310" s="29" t="str">
        <f>IFERROR(__xludf.DUMMYFUNCTION("REGEXEXTRACT(F312, ""[Dd]ata [Pp]reparation:?.*"")"),"#N/A")</f>
        <v>#N/A</v>
      </c>
    </row>
    <row r="311" ht="15.75" customHeight="1">
      <c r="A311" s="35"/>
      <c r="B311" s="35"/>
      <c r="C311" s="36" t="s">
        <v>857</v>
      </c>
      <c r="D311" s="35"/>
      <c r="E311" s="35"/>
      <c r="F311" s="37" t="s">
        <v>859</v>
      </c>
      <c r="G311" s="34"/>
      <c r="H311" s="34"/>
      <c r="I311" s="34" t="s">
        <v>17</v>
      </c>
      <c r="J311" s="34" t="s">
        <v>17</v>
      </c>
      <c r="K311" s="34" t="s">
        <v>22</v>
      </c>
      <c r="L311" s="34" t="s">
        <v>383</v>
      </c>
      <c r="M311" s="29" t="str">
        <f>IFERROR(__xludf.DUMMYFUNCTION("REGEXEXTRACT(F313, ""[Dd]ata [Pp]reparation:?.*"")"),"Data Preparation:")</f>
        <v>Data Preparation:</v>
      </c>
    </row>
    <row r="312" ht="15.75" customHeight="1">
      <c r="A312" s="35"/>
      <c r="B312" s="35"/>
      <c r="C312" s="36" t="s">
        <v>857</v>
      </c>
      <c r="D312" s="35"/>
      <c r="E312" s="35"/>
      <c r="F312" s="37" t="s">
        <v>860</v>
      </c>
      <c r="G312" s="34"/>
      <c r="H312" s="34"/>
      <c r="I312" s="34" t="s">
        <v>17</v>
      </c>
      <c r="J312" s="34" t="s">
        <v>17</v>
      </c>
      <c r="K312" s="34" t="s">
        <v>22</v>
      </c>
      <c r="L312" s="34" t="s">
        <v>383</v>
      </c>
      <c r="M312" s="29" t="str">
        <f>IFERROR(__xludf.DUMMYFUNCTION("REGEXEXTRACT(F314, ""[Dd]ata [Pp]reparation:?.*"")"),"#N/A")</f>
        <v>#N/A</v>
      </c>
    </row>
    <row r="313" ht="15.75" customHeight="1">
      <c r="A313" s="35"/>
      <c r="B313" s="35"/>
      <c r="C313" s="36" t="s">
        <v>861</v>
      </c>
      <c r="D313" s="35"/>
      <c r="E313" s="35"/>
      <c r="F313" s="37" t="s">
        <v>862</v>
      </c>
      <c r="G313" s="34"/>
      <c r="H313" s="34"/>
      <c r="I313" s="34" t="s">
        <v>17</v>
      </c>
      <c r="J313" s="34" t="s">
        <v>17</v>
      </c>
      <c r="K313" s="34" t="s">
        <v>18</v>
      </c>
      <c r="L313" s="34" t="s">
        <v>324</v>
      </c>
      <c r="M313" s="29" t="str">
        <f>IFERROR(__xludf.DUMMYFUNCTION("REGEXEXTRACT(F315, ""[Dd]ata [Pp]reparation:?.*"")"),"#N/A")</f>
        <v>#N/A</v>
      </c>
    </row>
    <row r="314" ht="15.75" customHeight="1">
      <c r="A314" s="35"/>
      <c r="B314" s="35"/>
      <c r="C314" s="36" t="s">
        <v>861</v>
      </c>
      <c r="D314" s="35"/>
      <c r="E314" s="35"/>
      <c r="F314" s="37" t="s">
        <v>863</v>
      </c>
      <c r="G314" s="34"/>
      <c r="H314" s="34"/>
      <c r="I314" s="34" t="s">
        <v>17</v>
      </c>
      <c r="J314" s="34" t="s">
        <v>17</v>
      </c>
      <c r="K314" s="34" t="s">
        <v>22</v>
      </c>
      <c r="L314" s="34" t="s">
        <v>383</v>
      </c>
      <c r="M314" s="29" t="str">
        <f>IFERROR(__xludf.DUMMYFUNCTION("REGEXEXTRACT(F316, ""[Dd]ata [Pp]reparation:?.*"")"),"Data Preparation: Filtered to only include latitude and longitude co-ordinates in mainland Britain. Filtered fuel type to only include Wind and Solar.")</f>
        <v>Data Preparation: Filtered to only include latitude and longitude co-ordinates in mainland Britain. Filtered fuel type to only include Wind and Solar.</v>
      </c>
    </row>
    <row r="315" ht="15.75" customHeight="1">
      <c r="A315" s="35"/>
      <c r="B315" s="35"/>
      <c r="C315" s="36" t="s">
        <v>864</v>
      </c>
      <c r="D315" s="35"/>
      <c r="E315" s="35"/>
      <c r="F315" s="37" t="s">
        <v>865</v>
      </c>
      <c r="G315" s="34"/>
      <c r="H315" s="34"/>
      <c r="I315" s="34" t="s">
        <v>17</v>
      </c>
      <c r="J315" s="34" t="s">
        <v>17</v>
      </c>
      <c r="K315" s="34" t="s">
        <v>18</v>
      </c>
      <c r="L315" s="34" t="s">
        <v>324</v>
      </c>
      <c r="M315" s="29" t="str">
        <f>IFERROR(__xludf.DUMMYFUNCTION("REGEXEXTRACT(F317, ""[Dd]ata [Pp]reparation:?.*"")"),"#N/A")</f>
        <v>#N/A</v>
      </c>
    </row>
    <row r="316" ht="15.75" customHeight="1">
      <c r="A316" s="35"/>
      <c r="B316" s="35"/>
      <c r="C316" s="36" t="s">
        <v>866</v>
      </c>
      <c r="D316" s="35"/>
      <c r="E316" s="35"/>
      <c r="F316" s="37" t="s">
        <v>867</v>
      </c>
      <c r="G316" s="34"/>
      <c r="H316" s="34"/>
      <c r="I316" s="34" t="s">
        <v>17</v>
      </c>
      <c r="J316" s="34" t="s">
        <v>17</v>
      </c>
      <c r="K316" s="34" t="s">
        <v>18</v>
      </c>
      <c r="L316" s="34" t="s">
        <v>324</v>
      </c>
      <c r="M316" s="29" t="str">
        <f>IFERROR(__xludf.DUMMYFUNCTION("REGEXEXTRACT(F318, ""[Dd]ata [Pp]reparation:?.*"")"),"Data Preparation: The dataset of countries has been filtered to Australia.")</f>
        <v>Data Preparation: The dataset of countries has been filtered to Australia.</v>
      </c>
    </row>
    <row r="317" ht="15.75" customHeight="1">
      <c r="A317" s="35"/>
      <c r="B317" s="35"/>
      <c r="C317" s="36" t="s">
        <v>866</v>
      </c>
      <c r="D317" s="35"/>
      <c r="E317" s="35"/>
      <c r="F317" s="37" t="s">
        <v>868</v>
      </c>
      <c r="G317" s="34"/>
      <c r="H317" s="34"/>
      <c r="I317" s="34" t="s">
        <v>17</v>
      </c>
      <c r="J317" s="34" t="s">
        <v>17</v>
      </c>
      <c r="K317" s="34" t="s">
        <v>17</v>
      </c>
      <c r="L317" s="34" t="s">
        <v>17</v>
      </c>
      <c r="M317" s="29" t="str">
        <f>IFERROR(__xludf.DUMMYFUNCTION("REGEXEXTRACT(F319, ""[Dd]ata [Pp]reparation:?.*"")"),"#N/A")</f>
        <v>#N/A</v>
      </c>
    </row>
    <row r="318" ht="15.75" customHeight="1">
      <c r="A318" s="35"/>
      <c r="B318" s="35"/>
      <c r="C318" s="36" t="s">
        <v>869</v>
      </c>
      <c r="D318" s="35"/>
      <c r="E318" s="35"/>
      <c r="F318" s="37" t="s">
        <v>870</v>
      </c>
      <c r="G318" s="34"/>
      <c r="H318" s="34"/>
      <c r="I318" s="34" t="s">
        <v>17</v>
      </c>
      <c r="J318" s="34" t="s">
        <v>17</v>
      </c>
      <c r="K318" s="34" t="s">
        <v>18</v>
      </c>
      <c r="L318" s="34" t="s">
        <v>324</v>
      </c>
      <c r="M318" s="29" t="str">
        <f>IFERROR(__xludf.DUMMYFUNCTION("REGEXEXTRACT(F320, ""[Dd]ata [Pp]reparation:?.*"")"),"#N/A")</f>
        <v>#N/A</v>
      </c>
    </row>
    <row r="319" ht="15.75" customHeight="1">
      <c r="A319" s="35"/>
      <c r="B319" s="35"/>
      <c r="C319" s="36" t="s">
        <v>869</v>
      </c>
      <c r="D319" s="35"/>
      <c r="E319" s="35"/>
      <c r="F319" s="37" t="s">
        <v>871</v>
      </c>
      <c r="G319" s="34"/>
      <c r="H319" s="34"/>
      <c r="I319" s="34" t="s">
        <v>17</v>
      </c>
      <c r="J319" s="34" t="s">
        <v>17</v>
      </c>
      <c r="K319" s="34" t="s">
        <v>22</v>
      </c>
      <c r="L319" s="34" t="s">
        <v>383</v>
      </c>
      <c r="M319" s="29" t="str">
        <f>IFERROR(__xludf.DUMMYFUNCTION("REGEXEXTRACT(F321, ""[Dd]ata [Pp]reparation:?.*"")"),"#N/A")</f>
        <v>#N/A</v>
      </c>
    </row>
    <row r="320" ht="15.75" customHeight="1">
      <c r="A320" s="35"/>
      <c r="B320" s="35"/>
      <c r="C320" s="36" t="s">
        <v>869</v>
      </c>
      <c r="D320" s="35"/>
      <c r="E320" s="35"/>
      <c r="F320" s="37" t="s">
        <v>872</v>
      </c>
      <c r="G320" s="34"/>
      <c r="H320" s="34"/>
      <c r="I320" s="34" t="s">
        <v>17</v>
      </c>
      <c r="J320" s="34" t="s">
        <v>17</v>
      </c>
      <c r="K320" s="34" t="s">
        <v>17</v>
      </c>
      <c r="L320" s="34" t="s">
        <v>17</v>
      </c>
      <c r="M320" s="29" t="str">
        <f>IFERROR(__xludf.DUMMYFUNCTION("REGEXEXTRACT(F322, ""[Dd]ata [Pp]reparation:?.*"")"),"Data Preparation: Each country has its color. Different fuels are split into different areas.")</f>
        <v>Data Preparation: Each country has its color. Different fuels are split into different areas.</v>
      </c>
    </row>
    <row r="321" ht="15.75" customHeight="1">
      <c r="A321" s="35"/>
      <c r="B321" s="35"/>
      <c r="C321" s="36" t="s">
        <v>869</v>
      </c>
      <c r="D321" s="35"/>
      <c r="E321" s="35"/>
      <c r="F321" s="37" t="s">
        <v>873</v>
      </c>
      <c r="G321" s="34"/>
      <c r="H321" s="34"/>
      <c r="I321" s="34" t="s">
        <v>17</v>
      </c>
      <c r="J321" s="34" t="s">
        <v>17</v>
      </c>
      <c r="K321" s="34" t="s">
        <v>22</v>
      </c>
      <c r="L321" s="34" t="s">
        <v>383</v>
      </c>
      <c r="M321" s="29" t="str">
        <f>IFERROR(__xludf.DUMMYFUNCTION("REGEXEXTRACT(F323, ""[Dd]ata [Pp]reparation:?.*"")"),"#N/A")</f>
        <v>#N/A</v>
      </c>
    </row>
    <row r="322" ht="15.75" customHeight="1">
      <c r="A322" s="35"/>
      <c r="B322" s="35"/>
      <c r="C322" s="36" t="s">
        <v>874</v>
      </c>
      <c r="D322" s="35"/>
      <c r="E322" s="35"/>
      <c r="F322" s="37" t="s">
        <v>875</v>
      </c>
      <c r="G322" s="34"/>
      <c r="H322" s="34"/>
      <c r="I322" s="34" t="s">
        <v>17</v>
      </c>
      <c r="J322" s="34" t="s">
        <v>17</v>
      </c>
      <c r="K322" s="34" t="s">
        <v>18</v>
      </c>
      <c r="L322" s="34" t="s">
        <v>324</v>
      </c>
      <c r="M322" s="29" t="str">
        <f>IFERROR(__xludf.DUMMYFUNCTION("REGEXEXTRACT(F324, ""[Dd]ata [Pp]reparation:?.*"")"),"#N/A")</f>
        <v>#N/A</v>
      </c>
    </row>
    <row r="323" ht="15.75" customHeight="1">
      <c r="A323" s="35"/>
      <c r="B323" s="35"/>
      <c r="C323" s="36" t="s">
        <v>874</v>
      </c>
      <c r="D323" s="35"/>
      <c r="E323" s="35"/>
      <c r="F323" s="37" t="s">
        <v>876</v>
      </c>
      <c r="G323" s="34"/>
      <c r="H323" s="34"/>
      <c r="I323" s="34" t="s">
        <v>17</v>
      </c>
      <c r="J323" s="34" t="s">
        <v>17</v>
      </c>
      <c r="K323" s="34" t="s">
        <v>22</v>
      </c>
      <c r="L323" s="34" t="s">
        <v>383</v>
      </c>
      <c r="M323" s="29" t="str">
        <f>IFERROR(__xludf.DUMMYFUNCTION("REGEXEXTRACT(F325, ""[Dd]ata [Pp]reparation:?.*"")"),"Data Preparation: Filtering countries to only display european, filtering fuel sources to renewable")</f>
        <v>Data Preparation: Filtering countries to only display european, filtering fuel sources to renewable</v>
      </c>
    </row>
    <row r="324" ht="15.75" customHeight="1">
      <c r="A324" s="35"/>
      <c r="B324" s="35"/>
      <c r="C324" s="36" t="s">
        <v>874</v>
      </c>
      <c r="D324" s="35"/>
      <c r="E324" s="35"/>
      <c r="F324" s="37" t="s">
        <v>877</v>
      </c>
      <c r="G324" s="34"/>
      <c r="H324" s="34"/>
      <c r="I324" s="34" t="s">
        <v>17</v>
      </c>
      <c r="J324" s="34" t="s">
        <v>17</v>
      </c>
      <c r="K324" s="34" t="s">
        <v>110</v>
      </c>
      <c r="L324" s="34" t="s">
        <v>17</v>
      </c>
      <c r="M324" s="29" t="str">
        <f>IFERROR(__xludf.DUMMYFUNCTION("REGEXEXTRACT(F326, ""[Dd]ata [Pp]reparation:?.*"")"),"#N/A")</f>
        <v>#N/A</v>
      </c>
    </row>
    <row r="325" ht="15.75" customHeight="1">
      <c r="A325" s="35"/>
      <c r="B325" s="35"/>
      <c r="C325" s="36" t="s">
        <v>878</v>
      </c>
      <c r="D325" s="35"/>
      <c r="E325" s="35"/>
      <c r="F325" s="37" t="s">
        <v>879</v>
      </c>
      <c r="G325" s="34"/>
      <c r="H325" s="34"/>
      <c r="I325" s="34" t="s">
        <v>17</v>
      </c>
      <c r="J325" s="34" t="s">
        <v>17</v>
      </c>
      <c r="K325" s="34" t="s">
        <v>18</v>
      </c>
      <c r="L325" s="34" t="s">
        <v>324</v>
      </c>
      <c r="M325" s="29" t="str">
        <f>IFERROR(__xludf.DUMMYFUNCTION("REGEXEXTRACT(F327, ""[Dd]ata [Pp]reparation:?.*"")"),"Data Preparation)")</f>
        <v>Data Preparation)</v>
      </c>
    </row>
    <row r="326" ht="15.75" customHeight="1">
      <c r="A326" s="35"/>
      <c r="B326" s="35"/>
      <c r="C326" s="36" t="s">
        <v>878</v>
      </c>
      <c r="D326" s="35"/>
      <c r="E326" s="35"/>
      <c r="F326" s="37" t="s">
        <v>880</v>
      </c>
      <c r="G326" s="34"/>
      <c r="H326" s="34"/>
      <c r="I326" s="34" t="s">
        <v>17</v>
      </c>
      <c r="J326" s="34" t="s">
        <v>17</v>
      </c>
      <c r="K326" s="34" t="s">
        <v>22</v>
      </c>
      <c r="L326" s="34" t="s">
        <v>383</v>
      </c>
      <c r="M326" s="29" t="str">
        <f>IFERROR(__xludf.DUMMYFUNCTION("REGEXEXTRACT(F328, ""[Dd]ata [Pp]reparation:?.*"")"),"#N/A")</f>
        <v>#N/A</v>
      </c>
    </row>
    <row r="327" ht="15.75" customHeight="1">
      <c r="A327" s="35"/>
      <c r="B327" s="35"/>
      <c r="C327" s="36" t="s">
        <v>881</v>
      </c>
      <c r="D327" s="35"/>
      <c r="E327" s="35"/>
      <c r="F327" s="37" t="s">
        <v>882</v>
      </c>
      <c r="G327" s="34"/>
      <c r="H327" s="34"/>
      <c r="I327" s="34" t="s">
        <v>17</v>
      </c>
      <c r="J327" s="34" t="s">
        <v>17</v>
      </c>
      <c r="K327" s="34" t="s">
        <v>18</v>
      </c>
      <c r="L327" s="34" t="s">
        <v>324</v>
      </c>
      <c r="M327" s="29" t="str">
        <f>IFERROR(__xludf.DUMMYFUNCTION("REGEXEXTRACT(F329, ""[Dd]ata [Pp]reparation:?.*"")"),"Data preparation: Because it’s a large data I had to filter power plants that use over 5000 in capacity. I added the capacity of each power plant so it will be easy to understand.")</f>
        <v>Data preparation: Because it’s a large data I had to filter power plants that use over 5000 in capacity. I added the capacity of each power plant so it will be easy to understand.</v>
      </c>
    </row>
    <row r="328" ht="15.75" customHeight="1">
      <c r="A328" s="35"/>
      <c r="B328" s="35"/>
      <c r="C328" s="36" t="s">
        <v>881</v>
      </c>
      <c r="D328" s="35"/>
      <c r="E328" s="35"/>
      <c r="F328" s="37" t="s">
        <v>883</v>
      </c>
      <c r="G328" s="34"/>
      <c r="H328" s="34"/>
      <c r="I328" s="34" t="s">
        <v>17</v>
      </c>
      <c r="J328" s="34" t="s">
        <v>17</v>
      </c>
      <c r="K328" s="34" t="s">
        <v>17</v>
      </c>
      <c r="L328" s="34" t="s">
        <v>17</v>
      </c>
      <c r="M328" s="29" t="str">
        <f>IFERROR(__xludf.DUMMYFUNCTION("REGEXEXTRACT(F330, ""[Dd]ata [Pp]reparation:?.*"")"),"#N/A")</f>
        <v>#N/A</v>
      </c>
    </row>
    <row r="329" ht="15.75" customHeight="1">
      <c r="A329" s="35"/>
      <c r="B329" s="35"/>
      <c r="C329" s="36" t="s">
        <v>884</v>
      </c>
      <c r="D329" s="35"/>
      <c r="E329" s="35"/>
      <c r="F329" s="37" t="s">
        <v>885</v>
      </c>
      <c r="G329" s="34"/>
      <c r="H329" s="34"/>
      <c r="I329" s="34" t="s">
        <v>17</v>
      </c>
      <c r="J329" s="34" t="s">
        <v>17</v>
      </c>
      <c r="K329" s="34" t="s">
        <v>18</v>
      </c>
      <c r="L329" s="34" t="s">
        <v>324</v>
      </c>
      <c r="M329" s="29" t="str">
        <f>IFERROR(__xludf.DUMMYFUNCTION("REGEXEXTRACT(F331, ""[Dd]ata [Pp]reparation:?.*"")"),"#N/A")</f>
        <v>#N/A</v>
      </c>
    </row>
    <row r="330" ht="15.75" customHeight="1">
      <c r="A330" s="35"/>
      <c r="B330" s="35"/>
      <c r="C330" s="36" t="s">
        <v>884</v>
      </c>
      <c r="D330" s="35"/>
      <c r="E330" s="35"/>
      <c r="F330" s="37" t="s">
        <v>886</v>
      </c>
      <c r="G330" s="34"/>
      <c r="H330" s="34"/>
      <c r="I330" s="34" t="s">
        <v>17</v>
      </c>
      <c r="J330" s="34" t="s">
        <v>17</v>
      </c>
      <c r="K330" s="34" t="s">
        <v>17</v>
      </c>
      <c r="L330" s="34" t="s">
        <v>17</v>
      </c>
      <c r="M330" s="29" t="str">
        <f>IFERROR(__xludf.DUMMYFUNCTION("REGEXEXTRACT(F332, ""[Dd]ata [Pp]reparation:?.*"")"),"#N/A")</f>
        <v>#N/A</v>
      </c>
    </row>
    <row r="331" ht="15.75" customHeight="1">
      <c r="A331" s="35"/>
      <c r="B331" s="35"/>
      <c r="C331" s="36" t="s">
        <v>887</v>
      </c>
      <c r="D331" s="35"/>
      <c r="E331" s="35"/>
      <c r="F331" s="37" t="s">
        <v>888</v>
      </c>
      <c r="G331" s="34"/>
      <c r="H331" s="34"/>
      <c r="I331" s="34" t="s">
        <v>17</v>
      </c>
      <c r="J331" s="34" t="s">
        <v>17</v>
      </c>
      <c r="K331" s="34" t="s">
        <v>18</v>
      </c>
      <c r="L331" s="34" t="s">
        <v>324</v>
      </c>
      <c r="M331" s="29" t="str">
        <f>IFERROR(__xludf.DUMMYFUNCTION("REGEXEXTRACT(F333, ""[Dd]ata [Pp]reparation:?.*"")"),"Data Preparation: In order to create this data visualisation I had to get the primary_fuel and assign a colour to each of them")</f>
        <v>Data Preparation: In order to create this data visualisation I had to get the primary_fuel and assign a colour to each of them</v>
      </c>
    </row>
    <row r="332" ht="15.75" customHeight="1">
      <c r="A332" s="35"/>
      <c r="B332" s="35"/>
      <c r="C332" s="36" t="s">
        <v>887</v>
      </c>
      <c r="D332" s="35"/>
      <c r="E332" s="35"/>
      <c r="F332" s="37" t="s">
        <v>889</v>
      </c>
      <c r="G332" s="34"/>
      <c r="H332" s="34"/>
      <c r="I332" s="34" t="s">
        <v>17</v>
      </c>
      <c r="J332" s="34" t="s">
        <v>17</v>
      </c>
      <c r="K332" s="34" t="s">
        <v>22</v>
      </c>
      <c r="L332" s="34" t="s">
        <v>383</v>
      </c>
      <c r="M332" s="29" t="str">
        <f>IFERROR(__xludf.DUMMYFUNCTION("REGEXEXTRACT(F334, ""[Dd]ata [Pp]reparation:?.*"")"),"#N/A")</f>
        <v>#N/A</v>
      </c>
    </row>
    <row r="333" ht="15.75" customHeight="1">
      <c r="A333" s="35"/>
      <c r="B333" s="35"/>
      <c r="C333" s="36" t="s">
        <v>890</v>
      </c>
      <c r="D333" s="35"/>
      <c r="E333" s="35"/>
      <c r="F333" s="37" t="s">
        <v>891</v>
      </c>
      <c r="G333" s="34"/>
      <c r="H333" s="34"/>
      <c r="I333" s="34" t="s">
        <v>17</v>
      </c>
      <c r="J333" s="34" t="s">
        <v>17</v>
      </c>
      <c r="K333" s="34" t="s">
        <v>18</v>
      </c>
      <c r="L333" s="34" t="s">
        <v>324</v>
      </c>
      <c r="M333" s="29" t="str">
        <f>IFERROR(__xludf.DUMMYFUNCTION("REGEXEXTRACT(F335, ""[Dd]ata [Pp]reparation:?.*"")"),"#N/A")</f>
        <v>#N/A</v>
      </c>
    </row>
    <row r="334" ht="15.75" customHeight="1">
      <c r="A334" s="35"/>
      <c r="B334" s="35"/>
      <c r="C334" s="36" t="s">
        <v>890</v>
      </c>
      <c r="D334" s="35"/>
      <c r="E334" s="35"/>
      <c r="F334" s="37" t="s">
        <v>892</v>
      </c>
      <c r="G334" s="34"/>
      <c r="H334" s="34"/>
      <c r="I334" s="34" t="s">
        <v>17</v>
      </c>
      <c r="J334" s="34" t="s">
        <v>17</v>
      </c>
      <c r="K334" s="34" t="s">
        <v>22</v>
      </c>
      <c r="L334" s="34" t="s">
        <v>383</v>
      </c>
      <c r="M334" s="29" t="str">
        <f>IFERROR(__xludf.DUMMYFUNCTION("REGEXEXTRACT(F336, ""[Dd]ata [Pp]reparation:?.*"")"),"#N/A")</f>
        <v>#N/A</v>
      </c>
    </row>
    <row r="335" ht="15.75" customHeight="1">
      <c r="A335" s="35"/>
      <c r="B335" s="35"/>
      <c r="C335" s="36" t="s">
        <v>890</v>
      </c>
      <c r="D335" s="35"/>
      <c r="E335" s="35"/>
      <c r="F335" s="37" t="s">
        <v>893</v>
      </c>
      <c r="G335" s="34"/>
      <c r="H335" s="34"/>
      <c r="I335" s="34" t="s">
        <v>17</v>
      </c>
      <c r="J335" s="34" t="s">
        <v>17</v>
      </c>
      <c r="K335" s="34" t="s">
        <v>22</v>
      </c>
      <c r="L335" s="34" t="s">
        <v>383</v>
      </c>
      <c r="M335" s="29" t="str">
        <f>IFERROR(__xludf.DUMMYFUNCTION("REGEXEXTRACT(F337, ""[Dd]ata [Pp]reparation:?.*"")"),"#N/A")</f>
        <v>#N/A</v>
      </c>
    </row>
    <row r="336" ht="15.75" customHeight="1">
      <c r="A336" s="1"/>
      <c r="B336" s="1"/>
      <c r="C336" s="2"/>
      <c r="D336" s="1"/>
      <c r="E336" s="1"/>
      <c r="F336" s="3"/>
      <c r="G336" s="11"/>
      <c r="H336" s="11"/>
      <c r="M336" s="30"/>
    </row>
    <row r="337" ht="15.75" customHeight="1">
      <c r="A337" s="1"/>
      <c r="B337" s="1"/>
      <c r="C337" s="2"/>
      <c r="D337" s="1"/>
      <c r="E337" s="1"/>
      <c r="F337" s="3"/>
      <c r="G337" s="11"/>
      <c r="H337" s="11"/>
      <c r="M337" s="30"/>
    </row>
    <row r="338" ht="15.75" customHeight="1">
      <c r="A338" s="1"/>
      <c r="B338" s="1"/>
      <c r="C338" s="2"/>
      <c r="D338" s="1"/>
      <c r="E338" s="1"/>
      <c r="F338" s="3"/>
      <c r="G338" s="11"/>
      <c r="H338" s="11"/>
      <c r="M338" s="30"/>
    </row>
    <row r="339" ht="15.75" customHeight="1">
      <c r="A339" s="1"/>
      <c r="B339" s="1"/>
      <c r="C339" s="2"/>
      <c r="D339" s="1"/>
      <c r="E339" s="1"/>
      <c r="F339" s="3"/>
      <c r="G339" s="11"/>
      <c r="H339" s="11"/>
      <c r="M339" s="30"/>
    </row>
    <row r="340" ht="15.75" customHeight="1">
      <c r="A340" s="1"/>
      <c r="B340" s="1"/>
      <c r="C340" s="2"/>
      <c r="D340" s="1"/>
      <c r="E340" s="1"/>
      <c r="F340" s="3"/>
      <c r="G340" s="11"/>
      <c r="H340" s="11"/>
      <c r="M340" s="30"/>
    </row>
    <row r="341" ht="15.75" customHeight="1">
      <c r="A341" s="1"/>
      <c r="B341" s="1"/>
      <c r="C341" s="2"/>
      <c r="D341" s="1"/>
      <c r="E341" s="1"/>
      <c r="F341" s="3"/>
      <c r="G341" s="11"/>
      <c r="H341" s="11"/>
      <c r="M341" s="30"/>
    </row>
    <row r="342" ht="15.75" customHeight="1">
      <c r="A342" s="1"/>
      <c r="B342" s="1"/>
      <c r="C342" s="2"/>
      <c r="D342" s="1"/>
      <c r="E342" s="1"/>
      <c r="F342" s="3"/>
      <c r="G342" s="11"/>
      <c r="H342" s="11"/>
      <c r="M342" s="30"/>
    </row>
    <row r="343" ht="15.75" customHeight="1">
      <c r="A343" s="1"/>
      <c r="B343" s="1"/>
      <c r="C343" s="2"/>
      <c r="D343" s="1"/>
      <c r="E343" s="1"/>
      <c r="F343" s="3"/>
      <c r="G343" s="11"/>
      <c r="H343" s="11"/>
      <c r="M343" s="30"/>
    </row>
    <row r="344" ht="15.75" customHeight="1">
      <c r="A344" s="1"/>
      <c r="B344" s="1"/>
      <c r="C344" s="2"/>
      <c r="D344" s="1"/>
      <c r="E344" s="1"/>
      <c r="F344" s="3"/>
      <c r="G344" s="11"/>
      <c r="H344" s="11"/>
      <c r="M344" s="30"/>
    </row>
    <row r="345" ht="15.75" customHeight="1">
      <c r="A345" s="1"/>
      <c r="B345" s="1"/>
      <c r="C345" s="2"/>
      <c r="D345" s="1"/>
      <c r="E345" s="1"/>
      <c r="F345" s="3"/>
      <c r="G345" s="11"/>
      <c r="H345" s="11"/>
      <c r="M345" s="30"/>
    </row>
    <row r="346" ht="15.75" customHeight="1">
      <c r="A346" s="1"/>
      <c r="B346" s="1"/>
      <c r="C346" s="2"/>
      <c r="D346" s="1"/>
      <c r="E346" s="1"/>
      <c r="F346" s="3"/>
      <c r="G346" s="11"/>
      <c r="H346" s="11"/>
      <c r="M346" s="30"/>
    </row>
    <row r="347" ht="15.75" customHeight="1">
      <c r="A347" s="1"/>
      <c r="B347" s="1"/>
      <c r="C347" s="2"/>
      <c r="D347" s="1"/>
      <c r="E347" s="1"/>
      <c r="F347" s="3"/>
      <c r="G347" s="11"/>
      <c r="H347" s="11"/>
      <c r="M347" s="30"/>
    </row>
    <row r="348" ht="15.75" customHeight="1">
      <c r="A348" s="1"/>
      <c r="B348" s="1"/>
      <c r="C348" s="2"/>
      <c r="D348" s="1"/>
      <c r="E348" s="1"/>
      <c r="F348" s="3"/>
      <c r="G348" s="11"/>
      <c r="H348" s="11"/>
      <c r="M348" s="30"/>
    </row>
    <row r="349" ht="15.75" customHeight="1">
      <c r="A349" s="1"/>
      <c r="B349" s="1"/>
      <c r="C349" s="2"/>
      <c r="D349" s="1"/>
      <c r="E349" s="1"/>
      <c r="F349" s="3"/>
      <c r="G349" s="11"/>
      <c r="H349" s="11"/>
      <c r="M349" s="30"/>
    </row>
    <row r="350" ht="15.75" customHeight="1">
      <c r="A350" s="1"/>
      <c r="B350" s="1"/>
      <c r="C350" s="2"/>
      <c r="D350" s="1"/>
      <c r="E350" s="1"/>
      <c r="F350" s="3"/>
      <c r="G350" s="11"/>
      <c r="H350" s="11"/>
      <c r="M350" s="30"/>
    </row>
    <row r="351" ht="15.75" customHeight="1">
      <c r="A351" s="1"/>
      <c r="B351" s="1"/>
      <c r="C351" s="2"/>
      <c r="D351" s="1"/>
      <c r="E351" s="1"/>
      <c r="F351" s="3"/>
      <c r="G351" s="11"/>
      <c r="H351" s="11"/>
      <c r="M351" s="30"/>
    </row>
    <row r="352" ht="15.75" customHeight="1">
      <c r="A352" s="1"/>
      <c r="B352" s="1"/>
      <c r="C352" s="2"/>
      <c r="D352" s="1"/>
      <c r="E352" s="1"/>
      <c r="F352" s="3"/>
      <c r="G352" s="11"/>
      <c r="H352" s="11"/>
      <c r="M352" s="30"/>
    </row>
    <row r="353" ht="15.75" customHeight="1">
      <c r="A353" s="1"/>
      <c r="B353" s="1"/>
      <c r="C353" s="2"/>
      <c r="D353" s="1"/>
      <c r="E353" s="1"/>
      <c r="F353" s="3"/>
      <c r="G353" s="11"/>
      <c r="H353" s="11"/>
      <c r="M353" s="30"/>
    </row>
    <row r="354" ht="15.75" customHeight="1">
      <c r="A354" s="1"/>
      <c r="B354" s="1"/>
      <c r="C354" s="2"/>
      <c r="D354" s="1"/>
      <c r="E354" s="1"/>
      <c r="F354" s="3"/>
      <c r="G354" s="11"/>
      <c r="H354" s="11"/>
      <c r="M354" s="30"/>
    </row>
    <row r="355" ht="15.75" customHeight="1">
      <c r="A355" s="1"/>
      <c r="B355" s="1"/>
      <c r="C355" s="2"/>
      <c r="D355" s="1"/>
      <c r="E355" s="1"/>
      <c r="F355" s="3"/>
      <c r="G355" s="11"/>
      <c r="H355" s="11"/>
      <c r="M355" s="30"/>
    </row>
    <row r="356" ht="15.75" customHeight="1">
      <c r="A356" s="1"/>
      <c r="B356" s="1"/>
      <c r="C356" s="2"/>
      <c r="D356" s="1"/>
      <c r="E356" s="1"/>
      <c r="F356" s="3"/>
      <c r="G356" s="11"/>
      <c r="H356" s="11"/>
      <c r="M356" s="30"/>
    </row>
    <row r="357" ht="15.75" customHeight="1">
      <c r="A357" s="1"/>
      <c r="B357" s="1"/>
      <c r="C357" s="2"/>
      <c r="D357" s="1"/>
      <c r="E357" s="1"/>
      <c r="F357" s="3"/>
      <c r="G357" s="11"/>
      <c r="H357" s="11"/>
      <c r="M357" s="30"/>
    </row>
    <row r="358" ht="15.75" customHeight="1">
      <c r="A358" s="1"/>
      <c r="B358" s="1"/>
      <c r="C358" s="2"/>
      <c r="D358" s="1"/>
      <c r="E358" s="1"/>
      <c r="F358" s="3"/>
      <c r="G358" s="11"/>
      <c r="H358" s="11"/>
      <c r="M358" s="30"/>
    </row>
    <row r="359" ht="15.75" customHeight="1">
      <c r="A359" s="1"/>
      <c r="B359" s="1"/>
      <c r="C359" s="2"/>
      <c r="D359" s="1"/>
      <c r="E359" s="1"/>
      <c r="F359" s="3"/>
      <c r="G359" s="11"/>
      <c r="H359" s="11"/>
      <c r="M359" s="30"/>
    </row>
    <row r="360" ht="15.75" customHeight="1">
      <c r="A360" s="1"/>
      <c r="B360" s="1"/>
      <c r="C360" s="2"/>
      <c r="D360" s="1"/>
      <c r="E360" s="1"/>
      <c r="F360" s="3"/>
      <c r="G360" s="11"/>
      <c r="H360" s="11"/>
      <c r="M360" s="30"/>
    </row>
    <row r="361" ht="15.75" customHeight="1">
      <c r="A361" s="1"/>
      <c r="B361" s="1"/>
      <c r="C361" s="2"/>
      <c r="D361" s="1"/>
      <c r="E361" s="1"/>
      <c r="F361" s="3"/>
      <c r="G361" s="11"/>
      <c r="H361" s="11"/>
      <c r="M361" s="30"/>
    </row>
    <row r="362" ht="15.75" customHeight="1">
      <c r="A362" s="1"/>
      <c r="B362" s="1"/>
      <c r="C362" s="2"/>
      <c r="D362" s="1"/>
      <c r="E362" s="1"/>
      <c r="F362" s="3"/>
      <c r="G362" s="11"/>
      <c r="H362" s="11"/>
      <c r="M362" s="30"/>
    </row>
    <row r="363" ht="15.75" customHeight="1">
      <c r="A363" s="1"/>
      <c r="B363" s="1"/>
      <c r="C363" s="2"/>
      <c r="D363" s="1"/>
      <c r="E363" s="1"/>
      <c r="F363" s="3"/>
      <c r="G363" s="11"/>
      <c r="H363" s="11"/>
      <c r="M363" s="30"/>
    </row>
    <row r="364" ht="15.75" customHeight="1">
      <c r="A364" s="1"/>
      <c r="B364" s="1"/>
      <c r="C364" s="2"/>
      <c r="D364" s="1"/>
      <c r="E364" s="1"/>
      <c r="F364" s="3"/>
      <c r="G364" s="11"/>
      <c r="H364" s="11"/>
      <c r="M364" s="30"/>
    </row>
    <row r="365" ht="15.75" customHeight="1">
      <c r="A365" s="1"/>
      <c r="B365" s="1"/>
      <c r="C365" s="2"/>
      <c r="D365" s="1"/>
      <c r="E365" s="1"/>
      <c r="F365" s="3"/>
      <c r="G365" s="11"/>
      <c r="H365" s="11"/>
      <c r="M365" s="30"/>
    </row>
    <row r="366" ht="15.75" customHeight="1">
      <c r="A366" s="1"/>
      <c r="B366" s="1"/>
      <c r="C366" s="2"/>
      <c r="D366" s="1"/>
      <c r="E366" s="1"/>
      <c r="F366" s="3"/>
      <c r="G366" s="11"/>
      <c r="H366" s="11"/>
      <c r="M366" s="30"/>
    </row>
    <row r="367" ht="15.75" customHeight="1">
      <c r="A367" s="1"/>
      <c r="B367" s="1"/>
      <c r="C367" s="2"/>
      <c r="D367" s="1"/>
      <c r="E367" s="1"/>
      <c r="F367" s="3"/>
      <c r="G367" s="11"/>
      <c r="H367" s="11"/>
      <c r="M367" s="30"/>
    </row>
    <row r="368" ht="15.75" customHeight="1">
      <c r="A368" s="1"/>
      <c r="B368" s="1"/>
      <c r="C368" s="2"/>
      <c r="D368" s="1"/>
      <c r="E368" s="1"/>
      <c r="F368" s="3"/>
      <c r="G368" s="11"/>
      <c r="H368" s="11"/>
      <c r="M368" s="30"/>
    </row>
    <row r="369" ht="15.75" customHeight="1">
      <c r="A369" s="1"/>
      <c r="B369" s="1"/>
      <c r="C369" s="2"/>
      <c r="D369" s="1"/>
      <c r="E369" s="1"/>
      <c r="F369" s="3"/>
      <c r="G369" s="11"/>
      <c r="H369" s="11"/>
      <c r="M369" s="30"/>
    </row>
    <row r="370" ht="15.75" customHeight="1">
      <c r="A370" s="1"/>
      <c r="B370" s="1"/>
      <c r="C370" s="2"/>
      <c r="D370" s="1"/>
      <c r="E370" s="1"/>
      <c r="F370" s="3"/>
      <c r="G370" s="11"/>
      <c r="H370" s="11"/>
      <c r="M370" s="30"/>
    </row>
    <row r="371" ht="15.75" customHeight="1">
      <c r="A371" s="1"/>
      <c r="B371" s="1"/>
      <c r="C371" s="2"/>
      <c r="D371" s="1"/>
      <c r="E371" s="1"/>
      <c r="F371" s="3"/>
      <c r="G371" s="11"/>
      <c r="H371" s="11"/>
      <c r="M371" s="30"/>
    </row>
    <row r="372" ht="15.75" customHeight="1">
      <c r="A372" s="1"/>
      <c r="B372" s="1"/>
      <c r="C372" s="2"/>
      <c r="D372" s="1"/>
      <c r="E372" s="1"/>
      <c r="F372" s="3"/>
      <c r="G372" s="11"/>
      <c r="H372" s="11"/>
      <c r="M372" s="30"/>
    </row>
    <row r="373" ht="15.75" customHeight="1">
      <c r="A373" s="1"/>
      <c r="B373" s="1"/>
      <c r="C373" s="2"/>
      <c r="D373" s="1"/>
      <c r="E373" s="1"/>
      <c r="F373" s="3"/>
      <c r="G373" s="11"/>
      <c r="H373" s="11"/>
      <c r="M373" s="30"/>
    </row>
    <row r="374" ht="15.75" customHeight="1">
      <c r="A374" s="1"/>
      <c r="B374" s="1"/>
      <c r="C374" s="2"/>
      <c r="D374" s="1"/>
      <c r="E374" s="1"/>
      <c r="F374" s="3"/>
      <c r="G374" s="11"/>
      <c r="H374" s="11"/>
      <c r="M374" s="30"/>
    </row>
    <row r="375" ht="15.75" customHeight="1">
      <c r="A375" s="1"/>
      <c r="B375" s="1"/>
      <c r="C375" s="2"/>
      <c r="D375" s="1"/>
      <c r="E375" s="1"/>
      <c r="F375" s="3"/>
      <c r="G375" s="11"/>
      <c r="H375" s="11"/>
      <c r="M375" s="30"/>
    </row>
    <row r="376" ht="15.75" customHeight="1">
      <c r="A376" s="1"/>
      <c r="B376" s="1"/>
      <c r="C376" s="2"/>
      <c r="D376" s="1"/>
      <c r="E376" s="1"/>
      <c r="F376" s="3"/>
      <c r="G376" s="11"/>
      <c r="H376" s="11"/>
      <c r="M376" s="30"/>
    </row>
    <row r="377" ht="15.75" customHeight="1">
      <c r="A377" s="1"/>
      <c r="B377" s="1"/>
      <c r="C377" s="2"/>
      <c r="D377" s="1"/>
      <c r="E377" s="1"/>
      <c r="F377" s="3"/>
      <c r="G377" s="11"/>
      <c r="H377" s="11"/>
      <c r="M377" s="30"/>
    </row>
    <row r="378" ht="15.75" customHeight="1">
      <c r="A378" s="1"/>
      <c r="B378" s="1"/>
      <c r="C378" s="2"/>
      <c r="D378" s="1"/>
      <c r="E378" s="1"/>
      <c r="F378" s="3"/>
      <c r="G378" s="11"/>
      <c r="H378" s="11"/>
      <c r="M378" s="30"/>
    </row>
    <row r="379" ht="15.75" customHeight="1">
      <c r="A379" s="1"/>
      <c r="B379" s="1"/>
      <c r="C379" s="2"/>
      <c r="D379" s="1"/>
      <c r="E379" s="1"/>
      <c r="F379" s="3"/>
      <c r="G379" s="11"/>
      <c r="H379" s="11"/>
      <c r="M379" s="30"/>
    </row>
    <row r="380" ht="15.75" customHeight="1">
      <c r="A380" s="1"/>
      <c r="B380" s="1"/>
      <c r="C380" s="2"/>
      <c r="D380" s="1"/>
      <c r="E380" s="1"/>
      <c r="F380" s="3"/>
      <c r="G380" s="11"/>
      <c r="H380" s="11"/>
      <c r="M380" s="30"/>
    </row>
    <row r="381" ht="15.75" customHeight="1">
      <c r="A381" s="1"/>
      <c r="B381" s="1"/>
      <c r="C381" s="2"/>
      <c r="D381" s="1"/>
      <c r="E381" s="1"/>
      <c r="F381" s="3"/>
      <c r="G381" s="11"/>
      <c r="H381" s="11"/>
      <c r="M381" s="30"/>
    </row>
    <row r="382" ht="15.75" customHeight="1">
      <c r="A382" s="1"/>
      <c r="B382" s="1"/>
      <c r="C382" s="2"/>
      <c r="D382" s="1"/>
      <c r="E382" s="1"/>
      <c r="F382" s="3"/>
      <c r="G382" s="11"/>
      <c r="H382" s="11"/>
      <c r="M382" s="30"/>
    </row>
    <row r="383" ht="15.75" customHeight="1">
      <c r="A383" s="1"/>
      <c r="B383" s="1"/>
      <c r="C383" s="2"/>
      <c r="D383" s="1"/>
      <c r="E383" s="1"/>
      <c r="F383" s="3"/>
      <c r="G383" s="11"/>
      <c r="H383" s="11"/>
      <c r="M383" s="30"/>
    </row>
    <row r="384" ht="15.75" customHeight="1">
      <c r="A384" s="1"/>
      <c r="B384" s="1"/>
      <c r="C384" s="2"/>
      <c r="D384" s="1"/>
      <c r="E384" s="1"/>
      <c r="F384" s="3"/>
      <c r="G384" s="11"/>
      <c r="H384" s="11"/>
      <c r="M384" s="30"/>
    </row>
    <row r="385" ht="15.75" customHeight="1">
      <c r="A385" s="1"/>
      <c r="B385" s="1"/>
      <c r="C385" s="2"/>
      <c r="D385" s="1"/>
      <c r="E385" s="1"/>
      <c r="F385" s="3"/>
      <c r="G385" s="11"/>
      <c r="H385" s="11"/>
      <c r="M385" s="30"/>
    </row>
    <row r="386" ht="15.75" customHeight="1">
      <c r="A386" s="1"/>
      <c r="B386" s="1"/>
      <c r="C386" s="2"/>
      <c r="D386" s="1"/>
      <c r="E386" s="1"/>
      <c r="F386" s="3"/>
      <c r="G386" s="11"/>
      <c r="H386" s="11"/>
      <c r="M386" s="30"/>
    </row>
    <row r="387" ht="15.75" customHeight="1">
      <c r="A387" s="1"/>
      <c r="B387" s="1"/>
      <c r="C387" s="2"/>
      <c r="D387" s="1"/>
      <c r="E387" s="1"/>
      <c r="F387" s="3"/>
      <c r="G387" s="11"/>
      <c r="H387" s="11"/>
      <c r="M387" s="30"/>
    </row>
    <row r="388" ht="15.75" customHeight="1">
      <c r="A388" s="1"/>
      <c r="B388" s="1"/>
      <c r="C388" s="2"/>
      <c r="D388" s="1"/>
      <c r="E388" s="1"/>
      <c r="F388" s="3"/>
      <c r="G388" s="11"/>
      <c r="H388" s="11"/>
      <c r="M388" s="30"/>
    </row>
    <row r="389" ht="15.75" customHeight="1">
      <c r="A389" s="1"/>
      <c r="B389" s="1"/>
      <c r="C389" s="2"/>
      <c r="D389" s="1"/>
      <c r="E389" s="1"/>
      <c r="F389" s="3"/>
      <c r="G389" s="11"/>
      <c r="H389" s="11"/>
      <c r="M389" s="30"/>
    </row>
    <row r="390" ht="15.75" customHeight="1">
      <c r="A390" s="1"/>
      <c r="B390" s="1"/>
      <c r="C390" s="2"/>
      <c r="D390" s="1"/>
      <c r="E390" s="1"/>
      <c r="F390" s="3"/>
      <c r="G390" s="11"/>
      <c r="H390" s="11"/>
      <c r="M390" s="30"/>
    </row>
    <row r="391" ht="15.75" customHeight="1">
      <c r="A391" s="1"/>
      <c r="B391" s="1"/>
      <c r="C391" s="2"/>
      <c r="D391" s="1"/>
      <c r="E391" s="1"/>
      <c r="F391" s="3"/>
      <c r="G391" s="11"/>
      <c r="H391" s="11"/>
      <c r="M391" s="30"/>
    </row>
    <row r="392" ht="15.75" customHeight="1">
      <c r="A392" s="1"/>
      <c r="B392" s="1"/>
      <c r="C392" s="2"/>
      <c r="D392" s="1"/>
      <c r="E392" s="1"/>
      <c r="F392" s="3"/>
      <c r="G392" s="11"/>
      <c r="H392" s="11"/>
      <c r="M392" s="30"/>
    </row>
    <row r="393" ht="15.75" customHeight="1">
      <c r="A393" s="1"/>
      <c r="B393" s="1"/>
      <c r="C393" s="2"/>
      <c r="D393" s="1"/>
      <c r="E393" s="1"/>
      <c r="F393" s="3"/>
      <c r="G393" s="11"/>
      <c r="H393" s="11"/>
      <c r="M393" s="30"/>
    </row>
    <row r="394" ht="15.75" customHeight="1">
      <c r="A394" s="1"/>
      <c r="B394" s="1"/>
      <c r="C394" s="2"/>
      <c r="D394" s="1"/>
      <c r="E394" s="1"/>
      <c r="F394" s="3"/>
      <c r="G394" s="11"/>
      <c r="H394" s="11"/>
      <c r="M394" s="30"/>
    </row>
    <row r="395" ht="15.75" customHeight="1">
      <c r="A395" s="1"/>
      <c r="B395" s="1"/>
      <c r="C395" s="2"/>
      <c r="D395" s="1"/>
      <c r="E395" s="1"/>
      <c r="F395" s="3"/>
      <c r="G395" s="11"/>
      <c r="H395" s="11"/>
      <c r="M395" s="30"/>
    </row>
    <row r="396" ht="15.75" customHeight="1">
      <c r="A396" s="1"/>
      <c r="B396" s="1"/>
      <c r="C396" s="2"/>
      <c r="D396" s="1"/>
      <c r="E396" s="1"/>
      <c r="F396" s="3"/>
      <c r="G396" s="11"/>
      <c r="H396" s="11"/>
      <c r="M396" s="30"/>
    </row>
    <row r="397" ht="15.75" customHeight="1">
      <c r="A397" s="1"/>
      <c r="B397" s="1"/>
      <c r="C397" s="2"/>
      <c r="D397" s="1"/>
      <c r="E397" s="1"/>
      <c r="F397" s="3"/>
      <c r="G397" s="11"/>
      <c r="H397" s="11"/>
      <c r="M397" s="30"/>
    </row>
    <row r="398" ht="15.75" customHeight="1">
      <c r="A398" s="1"/>
      <c r="B398" s="1"/>
      <c r="C398" s="2"/>
      <c r="D398" s="1"/>
      <c r="E398" s="1"/>
      <c r="F398" s="3"/>
      <c r="G398" s="11"/>
      <c r="H398" s="11"/>
      <c r="M398" s="30"/>
    </row>
    <row r="399" ht="15.75" customHeight="1">
      <c r="A399" s="1"/>
      <c r="B399" s="1"/>
      <c r="C399" s="2"/>
      <c r="D399" s="1"/>
      <c r="E399" s="1"/>
      <c r="F399" s="3"/>
      <c r="G399" s="11"/>
      <c r="H399" s="11"/>
      <c r="M399" s="30"/>
    </row>
    <row r="400" ht="15.75" customHeight="1">
      <c r="A400" s="1"/>
      <c r="B400" s="1"/>
      <c r="C400" s="2"/>
      <c r="D400" s="1"/>
      <c r="E400" s="1"/>
      <c r="F400" s="3"/>
      <c r="G400" s="11"/>
      <c r="H400" s="11"/>
      <c r="M400" s="30"/>
    </row>
    <row r="401" ht="15.75" customHeight="1">
      <c r="A401" s="1"/>
      <c r="B401" s="1"/>
      <c r="C401" s="2"/>
      <c r="D401" s="1"/>
      <c r="E401" s="1"/>
      <c r="F401" s="3"/>
      <c r="G401" s="11"/>
      <c r="H401" s="11"/>
      <c r="M401" s="30"/>
    </row>
    <row r="402" ht="15.75" customHeight="1">
      <c r="A402" s="1"/>
      <c r="B402" s="1"/>
      <c r="C402" s="2"/>
      <c r="D402" s="1"/>
      <c r="E402" s="1"/>
      <c r="F402" s="3"/>
      <c r="G402" s="11"/>
      <c r="H402" s="11"/>
      <c r="M402" s="30"/>
    </row>
    <row r="403" ht="15.75" customHeight="1">
      <c r="A403" s="1"/>
      <c r="B403" s="1"/>
      <c r="C403" s="2"/>
      <c r="D403" s="1"/>
      <c r="E403" s="1"/>
      <c r="F403" s="3"/>
      <c r="G403" s="11"/>
      <c r="H403" s="11"/>
      <c r="M403" s="30"/>
    </row>
    <row r="404" ht="15.75" customHeight="1">
      <c r="A404" s="1"/>
      <c r="B404" s="1"/>
      <c r="C404" s="2"/>
      <c r="D404" s="1"/>
      <c r="E404" s="1"/>
      <c r="F404" s="3"/>
      <c r="G404" s="11"/>
      <c r="H404" s="11"/>
      <c r="M404" s="30"/>
    </row>
    <row r="405" ht="15.75" customHeight="1">
      <c r="A405" s="1"/>
      <c r="B405" s="1"/>
      <c r="C405" s="2"/>
      <c r="D405" s="1"/>
      <c r="E405" s="1"/>
      <c r="F405" s="3"/>
      <c r="G405" s="11"/>
      <c r="H405" s="11"/>
      <c r="M405" s="30"/>
    </row>
    <row r="406" ht="15.75" customHeight="1">
      <c r="A406" s="1"/>
      <c r="B406" s="1"/>
      <c r="C406" s="2"/>
      <c r="D406" s="1"/>
      <c r="E406" s="1"/>
      <c r="F406" s="3"/>
      <c r="G406" s="11"/>
      <c r="H406" s="11"/>
      <c r="M406" s="30"/>
    </row>
    <row r="407" ht="15.75" customHeight="1">
      <c r="A407" s="1"/>
      <c r="B407" s="1"/>
      <c r="C407" s="2"/>
      <c r="D407" s="1"/>
      <c r="E407" s="1"/>
      <c r="F407" s="3"/>
      <c r="G407" s="11"/>
      <c r="H407" s="11"/>
      <c r="M407" s="30"/>
    </row>
    <row r="408" ht="15.75" customHeight="1">
      <c r="A408" s="1"/>
      <c r="B408" s="1"/>
      <c r="C408" s="2"/>
      <c r="D408" s="1"/>
      <c r="E408" s="1"/>
      <c r="F408" s="3"/>
      <c r="G408" s="11"/>
      <c r="H408" s="11"/>
      <c r="M408" s="30"/>
    </row>
    <row r="409" ht="15.75" customHeight="1">
      <c r="A409" s="1"/>
      <c r="B409" s="1"/>
      <c r="C409" s="2"/>
      <c r="D409" s="1"/>
      <c r="E409" s="1"/>
      <c r="F409" s="3"/>
      <c r="G409" s="11"/>
      <c r="H409" s="11"/>
      <c r="M409" s="30"/>
    </row>
    <row r="410" ht="15.75" customHeight="1">
      <c r="A410" s="1"/>
      <c r="B410" s="1"/>
      <c r="C410" s="2"/>
      <c r="D410" s="1"/>
      <c r="E410" s="1"/>
      <c r="F410" s="3"/>
      <c r="G410" s="11"/>
      <c r="H410" s="11"/>
      <c r="M410" s="30"/>
    </row>
    <row r="411" ht="15.75" customHeight="1">
      <c r="A411" s="1"/>
      <c r="B411" s="1"/>
      <c r="C411" s="2"/>
      <c r="D411" s="1"/>
      <c r="E411" s="1"/>
      <c r="F411" s="3"/>
      <c r="G411" s="11"/>
      <c r="H411" s="11"/>
      <c r="M411" s="30"/>
    </row>
    <row r="412" ht="15.75" customHeight="1">
      <c r="A412" s="1"/>
      <c r="B412" s="1"/>
      <c r="C412" s="2"/>
      <c r="D412" s="1"/>
      <c r="E412" s="1"/>
      <c r="F412" s="3"/>
      <c r="G412" s="11"/>
      <c r="H412" s="11"/>
      <c r="M412" s="30"/>
    </row>
    <row r="413" ht="15.75" customHeight="1">
      <c r="A413" s="1"/>
      <c r="B413" s="1"/>
      <c r="C413" s="2"/>
      <c r="D413" s="1"/>
      <c r="E413" s="1"/>
      <c r="F413" s="3"/>
      <c r="G413" s="11"/>
      <c r="H413" s="11"/>
      <c r="M413" s="30"/>
    </row>
    <row r="414" ht="15.75" customHeight="1">
      <c r="A414" s="1"/>
      <c r="B414" s="1"/>
      <c r="C414" s="2"/>
      <c r="D414" s="1"/>
      <c r="E414" s="1"/>
      <c r="F414" s="3"/>
      <c r="G414" s="11"/>
      <c r="H414" s="11"/>
      <c r="M414" s="30"/>
    </row>
    <row r="415" ht="15.75" customHeight="1">
      <c r="A415" s="1"/>
      <c r="B415" s="1"/>
      <c r="C415" s="2"/>
      <c r="D415" s="1"/>
      <c r="E415" s="1"/>
      <c r="F415" s="3"/>
      <c r="G415" s="11"/>
      <c r="H415" s="11"/>
      <c r="M415" s="30"/>
    </row>
    <row r="416" ht="15.75" customHeight="1">
      <c r="A416" s="1"/>
      <c r="B416" s="1"/>
      <c r="C416" s="2"/>
      <c r="D416" s="1"/>
      <c r="E416" s="1"/>
      <c r="F416" s="3"/>
      <c r="G416" s="11"/>
      <c r="H416" s="11"/>
      <c r="M416" s="30"/>
    </row>
    <row r="417" ht="15.75" customHeight="1">
      <c r="A417" s="1"/>
      <c r="B417" s="1"/>
      <c r="C417" s="2"/>
      <c r="D417" s="1"/>
      <c r="E417" s="1"/>
      <c r="F417" s="3"/>
      <c r="G417" s="11"/>
      <c r="H417" s="11"/>
      <c r="M417" s="30"/>
    </row>
    <row r="418" ht="15.75" customHeight="1">
      <c r="A418" s="1"/>
      <c r="B418" s="1"/>
      <c r="C418" s="2"/>
      <c r="D418" s="1"/>
      <c r="E418" s="1"/>
      <c r="F418" s="3"/>
      <c r="G418" s="11"/>
      <c r="H418" s="11"/>
      <c r="M418" s="30"/>
    </row>
    <row r="419" ht="15.75" customHeight="1">
      <c r="A419" s="1"/>
      <c r="B419" s="1"/>
      <c r="C419" s="2"/>
      <c r="D419" s="1"/>
      <c r="E419" s="1"/>
      <c r="F419" s="3"/>
      <c r="G419" s="11"/>
      <c r="H419" s="11"/>
      <c r="M419" s="30"/>
    </row>
    <row r="420" ht="15.75" customHeight="1">
      <c r="A420" s="1"/>
      <c r="B420" s="1"/>
      <c r="C420" s="2"/>
      <c r="D420" s="1"/>
      <c r="E420" s="1"/>
      <c r="F420" s="3"/>
      <c r="G420" s="11"/>
      <c r="H420" s="11"/>
      <c r="M420" s="30"/>
    </row>
    <row r="421" ht="15.75" customHeight="1">
      <c r="A421" s="1"/>
      <c r="B421" s="1"/>
      <c r="C421" s="2"/>
      <c r="D421" s="1"/>
      <c r="E421" s="1"/>
      <c r="F421" s="3"/>
      <c r="G421" s="11"/>
      <c r="H421" s="11"/>
      <c r="M421" s="30"/>
    </row>
    <row r="422" ht="15.75" customHeight="1">
      <c r="A422" s="1"/>
      <c r="B422" s="1"/>
      <c r="C422" s="2"/>
      <c r="D422" s="1"/>
      <c r="E422" s="1"/>
      <c r="F422" s="3"/>
      <c r="G422" s="11"/>
      <c r="H422" s="11"/>
      <c r="M422" s="30"/>
    </row>
    <row r="423" ht="15.75" customHeight="1">
      <c r="A423" s="1"/>
      <c r="B423" s="1"/>
      <c r="C423" s="2"/>
      <c r="D423" s="1"/>
      <c r="E423" s="1"/>
      <c r="F423" s="3"/>
      <c r="G423" s="11"/>
      <c r="H423" s="11"/>
      <c r="M423" s="30"/>
    </row>
    <row r="424" ht="15.75" customHeight="1">
      <c r="A424" s="1"/>
      <c r="B424" s="1"/>
      <c r="C424" s="2"/>
      <c r="D424" s="1"/>
      <c r="E424" s="1"/>
      <c r="F424" s="3"/>
      <c r="G424" s="11"/>
      <c r="H424" s="11"/>
      <c r="M424" s="30"/>
    </row>
    <row r="425" ht="15.75" customHeight="1">
      <c r="A425" s="1"/>
      <c r="B425" s="1"/>
      <c r="C425" s="2"/>
      <c r="D425" s="1"/>
      <c r="E425" s="1"/>
      <c r="F425" s="3"/>
      <c r="G425" s="11"/>
      <c r="H425" s="11"/>
      <c r="M425" s="30"/>
    </row>
    <row r="426" ht="15.75" customHeight="1">
      <c r="A426" s="1"/>
      <c r="B426" s="1"/>
      <c r="C426" s="2"/>
      <c r="D426" s="1"/>
      <c r="E426" s="1"/>
      <c r="F426" s="3"/>
      <c r="G426" s="11"/>
      <c r="H426" s="11"/>
      <c r="M426" s="30"/>
    </row>
    <row r="427" ht="15.75" customHeight="1">
      <c r="A427" s="1"/>
      <c r="B427" s="1"/>
      <c r="C427" s="2"/>
      <c r="D427" s="1"/>
      <c r="E427" s="1"/>
      <c r="F427" s="3"/>
      <c r="G427" s="11"/>
      <c r="H427" s="11"/>
      <c r="M427" s="30"/>
    </row>
    <row r="428" ht="15.75" customHeight="1">
      <c r="A428" s="1"/>
      <c r="B428" s="1"/>
      <c r="C428" s="2"/>
      <c r="D428" s="1"/>
      <c r="E428" s="1"/>
      <c r="F428" s="3"/>
      <c r="G428" s="11"/>
      <c r="H428" s="11"/>
      <c r="M428" s="30"/>
    </row>
    <row r="429" ht="15.75" customHeight="1">
      <c r="A429" s="1"/>
      <c r="B429" s="1"/>
      <c r="C429" s="2"/>
      <c r="D429" s="1"/>
      <c r="E429" s="1"/>
      <c r="F429" s="3"/>
      <c r="G429" s="11"/>
      <c r="H429" s="11"/>
      <c r="M429" s="30"/>
    </row>
    <row r="430" ht="15.75" customHeight="1">
      <c r="A430" s="1"/>
      <c r="B430" s="1"/>
      <c r="C430" s="2"/>
      <c r="D430" s="1"/>
      <c r="E430" s="1"/>
      <c r="F430" s="3"/>
      <c r="G430" s="11"/>
      <c r="H430" s="11"/>
      <c r="M430" s="30"/>
    </row>
    <row r="431" ht="15.75" customHeight="1">
      <c r="A431" s="1"/>
      <c r="B431" s="1"/>
      <c r="C431" s="2"/>
      <c r="D431" s="1"/>
      <c r="E431" s="1"/>
      <c r="F431" s="3"/>
      <c r="G431" s="11"/>
      <c r="H431" s="11"/>
      <c r="M431" s="30"/>
    </row>
    <row r="432" ht="15.75" customHeight="1">
      <c r="A432" s="1"/>
      <c r="B432" s="1"/>
      <c r="C432" s="2"/>
      <c r="D432" s="1"/>
      <c r="E432" s="1"/>
      <c r="F432" s="3"/>
      <c r="G432" s="11"/>
      <c r="H432" s="11"/>
      <c r="M432" s="30"/>
    </row>
    <row r="433" ht="15.75" customHeight="1">
      <c r="A433" s="1"/>
      <c r="B433" s="1"/>
      <c r="C433" s="2"/>
      <c r="D433" s="1"/>
      <c r="E433" s="1"/>
      <c r="F433" s="3"/>
      <c r="G433" s="11"/>
      <c r="H433" s="11"/>
      <c r="M433" s="30"/>
    </row>
    <row r="434" ht="15.75" customHeight="1">
      <c r="A434" s="1"/>
      <c r="B434" s="1"/>
      <c r="C434" s="2"/>
      <c r="D434" s="1"/>
      <c r="E434" s="1"/>
      <c r="F434" s="3"/>
      <c r="G434" s="11"/>
      <c r="H434" s="11"/>
      <c r="M434" s="30"/>
    </row>
    <row r="435" ht="15.75" customHeight="1">
      <c r="A435" s="1"/>
      <c r="B435" s="1"/>
      <c r="C435" s="2"/>
      <c r="D435" s="1"/>
      <c r="E435" s="1"/>
      <c r="F435" s="3"/>
      <c r="G435" s="11"/>
      <c r="H435" s="11"/>
      <c r="M435" s="30"/>
    </row>
    <row r="436" ht="15.75" customHeight="1">
      <c r="A436" s="1"/>
      <c r="B436" s="1"/>
      <c r="C436" s="2"/>
      <c r="D436" s="1"/>
      <c r="E436" s="1"/>
      <c r="F436" s="3"/>
      <c r="G436" s="11"/>
      <c r="H436" s="11"/>
      <c r="M436" s="30"/>
    </row>
    <row r="437" ht="15.75" customHeight="1">
      <c r="A437" s="1"/>
      <c r="B437" s="1"/>
      <c r="C437" s="2"/>
      <c r="D437" s="1"/>
      <c r="E437" s="1"/>
      <c r="F437" s="3"/>
      <c r="G437" s="11"/>
      <c r="H437" s="11"/>
      <c r="M437" s="30"/>
    </row>
    <row r="438" ht="15.75" customHeight="1">
      <c r="A438" s="1"/>
      <c r="B438" s="1"/>
      <c r="C438" s="2"/>
      <c r="D438" s="1"/>
      <c r="E438" s="1"/>
      <c r="F438" s="3"/>
      <c r="G438" s="11"/>
      <c r="H438" s="11"/>
      <c r="M438" s="30"/>
    </row>
    <row r="439" ht="15.75" customHeight="1">
      <c r="A439" s="1"/>
      <c r="B439" s="1"/>
      <c r="C439" s="2"/>
      <c r="D439" s="1"/>
      <c r="E439" s="1"/>
      <c r="F439" s="3"/>
      <c r="G439" s="11"/>
      <c r="H439" s="11"/>
      <c r="M439" s="30"/>
    </row>
    <row r="440" ht="15.75" customHeight="1">
      <c r="A440" s="1"/>
      <c r="B440" s="1"/>
      <c r="C440" s="2"/>
      <c r="D440" s="1"/>
      <c r="E440" s="1"/>
      <c r="F440" s="3"/>
      <c r="G440" s="11"/>
      <c r="H440" s="11"/>
      <c r="M440" s="30"/>
    </row>
    <row r="441" ht="15.75" customHeight="1">
      <c r="A441" s="1"/>
      <c r="B441" s="1"/>
      <c r="C441" s="2"/>
      <c r="D441" s="1"/>
      <c r="E441" s="1"/>
      <c r="F441" s="3"/>
      <c r="G441" s="11"/>
      <c r="H441" s="11"/>
      <c r="M441" s="30"/>
    </row>
    <row r="442" ht="15.75" customHeight="1">
      <c r="A442" s="1"/>
      <c r="B442" s="1"/>
      <c r="C442" s="2"/>
      <c r="D442" s="1"/>
      <c r="E442" s="1"/>
      <c r="F442" s="3"/>
      <c r="G442" s="11"/>
      <c r="H442" s="11"/>
      <c r="M442" s="30"/>
    </row>
    <row r="443" ht="15.75" customHeight="1">
      <c r="A443" s="1"/>
      <c r="B443" s="1"/>
      <c r="C443" s="2"/>
      <c r="D443" s="1"/>
      <c r="E443" s="1"/>
      <c r="F443" s="3"/>
      <c r="G443" s="11"/>
      <c r="H443" s="11"/>
      <c r="M443" s="30"/>
    </row>
    <row r="444" ht="15.75" customHeight="1">
      <c r="A444" s="1"/>
      <c r="B444" s="1"/>
      <c r="C444" s="2"/>
      <c r="D444" s="1"/>
      <c r="E444" s="1"/>
      <c r="F444" s="3"/>
      <c r="G444" s="11"/>
      <c r="H444" s="11"/>
      <c r="M444" s="30"/>
    </row>
    <row r="445" ht="15.75" customHeight="1">
      <c r="A445" s="1"/>
      <c r="B445" s="1"/>
      <c r="C445" s="2"/>
      <c r="D445" s="1"/>
      <c r="E445" s="1"/>
      <c r="F445" s="3"/>
      <c r="G445" s="11"/>
      <c r="H445" s="11"/>
      <c r="M445" s="30"/>
    </row>
    <row r="446" ht="15.75" customHeight="1">
      <c r="A446" s="1"/>
      <c r="B446" s="1"/>
      <c r="C446" s="2"/>
      <c r="D446" s="1"/>
      <c r="E446" s="1"/>
      <c r="F446" s="3"/>
      <c r="G446" s="11"/>
      <c r="H446" s="11"/>
      <c r="M446" s="30"/>
    </row>
    <row r="447" ht="15.75" customHeight="1">
      <c r="A447" s="1"/>
      <c r="B447" s="1"/>
      <c r="C447" s="2"/>
      <c r="D447" s="1"/>
      <c r="E447" s="1"/>
      <c r="F447" s="3"/>
      <c r="G447" s="11"/>
      <c r="H447" s="11"/>
      <c r="M447" s="30"/>
    </row>
    <row r="448" ht="15.75" customHeight="1">
      <c r="A448" s="1"/>
      <c r="B448" s="1"/>
      <c r="C448" s="2"/>
      <c r="D448" s="1"/>
      <c r="E448" s="1"/>
      <c r="F448" s="3"/>
      <c r="G448" s="11"/>
      <c r="H448" s="11"/>
      <c r="M448" s="30"/>
    </row>
    <row r="449" ht="15.75" customHeight="1">
      <c r="A449" s="1"/>
      <c r="B449" s="1"/>
      <c r="C449" s="2"/>
      <c r="D449" s="1"/>
      <c r="E449" s="1"/>
      <c r="F449" s="3"/>
      <c r="G449" s="11"/>
      <c r="H449" s="11"/>
      <c r="M449" s="30"/>
    </row>
    <row r="450" ht="15.75" customHeight="1">
      <c r="A450" s="1"/>
      <c r="B450" s="1"/>
      <c r="C450" s="2"/>
      <c r="D450" s="1"/>
      <c r="E450" s="1"/>
      <c r="F450" s="3"/>
      <c r="G450" s="11"/>
      <c r="H450" s="11"/>
      <c r="M450" s="30"/>
    </row>
    <row r="451" ht="15.75" customHeight="1">
      <c r="A451" s="1"/>
      <c r="B451" s="1"/>
      <c r="C451" s="2"/>
      <c r="D451" s="1"/>
      <c r="E451" s="1"/>
      <c r="F451" s="3"/>
      <c r="G451" s="11"/>
      <c r="H451" s="11"/>
      <c r="M451" s="30"/>
    </row>
    <row r="452" ht="15.75" customHeight="1">
      <c r="A452" s="1"/>
      <c r="B452" s="1"/>
      <c r="C452" s="2"/>
      <c r="D452" s="1"/>
      <c r="E452" s="1"/>
      <c r="F452" s="3"/>
      <c r="G452" s="11"/>
      <c r="H452" s="11"/>
      <c r="M452" s="30"/>
    </row>
    <row r="453" ht="15.75" customHeight="1">
      <c r="A453" s="1"/>
      <c r="B453" s="1"/>
      <c r="C453" s="2"/>
      <c r="D453" s="1"/>
      <c r="E453" s="1"/>
      <c r="F453" s="3"/>
      <c r="G453" s="11"/>
      <c r="H453" s="11"/>
      <c r="M453" s="30"/>
    </row>
    <row r="454" ht="15.75" customHeight="1">
      <c r="A454" s="1"/>
      <c r="B454" s="1"/>
      <c r="C454" s="2"/>
      <c r="D454" s="1"/>
      <c r="E454" s="1"/>
      <c r="F454" s="3"/>
      <c r="G454" s="11"/>
      <c r="H454" s="11"/>
      <c r="M454" s="30"/>
    </row>
    <row r="455" ht="15.75" customHeight="1">
      <c r="A455" s="1"/>
      <c r="B455" s="1"/>
      <c r="C455" s="2"/>
      <c r="D455" s="1"/>
      <c r="E455" s="1"/>
      <c r="F455" s="3"/>
      <c r="G455" s="11"/>
      <c r="H455" s="11"/>
      <c r="M455" s="30"/>
    </row>
    <row r="456" ht="15.75" customHeight="1">
      <c r="A456" s="1"/>
      <c r="B456" s="1"/>
      <c r="C456" s="2"/>
      <c r="D456" s="1"/>
      <c r="E456" s="1"/>
      <c r="F456" s="3"/>
      <c r="G456" s="11"/>
      <c r="H456" s="11"/>
      <c r="M456" s="30"/>
    </row>
    <row r="457" ht="15.75" customHeight="1">
      <c r="A457" s="1"/>
      <c r="B457" s="1"/>
      <c r="C457" s="2"/>
      <c r="D457" s="1"/>
      <c r="E457" s="1"/>
      <c r="F457" s="3"/>
      <c r="G457" s="11"/>
      <c r="H457" s="11"/>
      <c r="M457" s="30"/>
    </row>
    <row r="458" ht="15.75" customHeight="1">
      <c r="A458" s="1"/>
      <c r="B458" s="1"/>
      <c r="C458" s="2"/>
      <c r="D458" s="1"/>
      <c r="E458" s="1"/>
      <c r="F458" s="3"/>
      <c r="G458" s="11"/>
      <c r="H458" s="11"/>
      <c r="M458" s="30"/>
    </row>
    <row r="459" ht="15.75" customHeight="1">
      <c r="A459" s="1"/>
      <c r="B459" s="1"/>
      <c r="C459" s="2"/>
      <c r="D459" s="1"/>
      <c r="E459" s="1"/>
      <c r="F459" s="3"/>
      <c r="G459" s="11"/>
      <c r="H459" s="11"/>
      <c r="M459" s="30"/>
    </row>
    <row r="460" ht="15.75" customHeight="1">
      <c r="A460" s="1"/>
      <c r="B460" s="1"/>
      <c r="C460" s="2"/>
      <c r="D460" s="1"/>
      <c r="E460" s="1"/>
      <c r="F460" s="3"/>
      <c r="G460" s="11"/>
      <c r="H460" s="11"/>
      <c r="M460" s="30"/>
    </row>
    <row r="461" ht="15.75" customHeight="1">
      <c r="A461" s="1"/>
      <c r="B461" s="1"/>
      <c r="C461" s="2"/>
      <c r="D461" s="1"/>
      <c r="E461" s="1"/>
      <c r="F461" s="3"/>
      <c r="G461" s="11"/>
      <c r="H461" s="11"/>
      <c r="M461" s="30"/>
    </row>
    <row r="462" ht="15.75" customHeight="1">
      <c r="A462" s="1"/>
      <c r="B462" s="1"/>
      <c r="C462" s="2"/>
      <c r="D462" s="1"/>
      <c r="E462" s="1"/>
      <c r="F462" s="3"/>
      <c r="G462" s="11"/>
      <c r="H462" s="11"/>
      <c r="M462" s="30"/>
    </row>
    <row r="463" ht="15.75" customHeight="1">
      <c r="A463" s="1"/>
      <c r="B463" s="1"/>
      <c r="C463" s="2"/>
      <c r="D463" s="1"/>
      <c r="E463" s="1"/>
      <c r="F463" s="3"/>
      <c r="G463" s="11"/>
      <c r="H463" s="11"/>
      <c r="M463" s="30"/>
    </row>
    <row r="464" ht="15.75" customHeight="1">
      <c r="A464" s="1"/>
      <c r="B464" s="1"/>
      <c r="C464" s="2"/>
      <c r="D464" s="1"/>
      <c r="E464" s="1"/>
      <c r="F464" s="3"/>
      <c r="G464" s="11"/>
      <c r="H464" s="11"/>
      <c r="M464" s="30"/>
    </row>
    <row r="465" ht="15.75" customHeight="1">
      <c r="A465" s="1"/>
      <c r="B465" s="1"/>
      <c r="C465" s="2"/>
      <c r="D465" s="1"/>
      <c r="E465" s="1"/>
      <c r="F465" s="3"/>
      <c r="G465" s="11"/>
      <c r="H465" s="11"/>
      <c r="M465" s="30"/>
    </row>
    <row r="466" ht="15.75" customHeight="1">
      <c r="A466" s="1"/>
      <c r="B466" s="1"/>
      <c r="C466" s="2"/>
      <c r="D466" s="1"/>
      <c r="E466" s="1"/>
      <c r="F466" s="3"/>
      <c r="G466" s="11"/>
      <c r="H466" s="11"/>
      <c r="M466" s="30"/>
    </row>
    <row r="467" ht="15.75" customHeight="1">
      <c r="A467" s="1"/>
      <c r="B467" s="1"/>
      <c r="C467" s="2"/>
      <c r="D467" s="1"/>
      <c r="E467" s="1"/>
      <c r="F467" s="3"/>
      <c r="G467" s="11"/>
      <c r="H467" s="11"/>
      <c r="M467" s="30"/>
    </row>
    <row r="468" ht="15.75" customHeight="1">
      <c r="A468" s="1"/>
      <c r="B468" s="1"/>
      <c r="C468" s="2"/>
      <c r="D468" s="1"/>
      <c r="E468" s="1"/>
      <c r="F468" s="3"/>
      <c r="G468" s="11"/>
      <c r="H468" s="11"/>
      <c r="M468" s="30"/>
    </row>
    <row r="469" ht="15.75" customHeight="1">
      <c r="A469" s="1"/>
      <c r="B469" s="1"/>
      <c r="C469" s="2"/>
      <c r="D469" s="1"/>
      <c r="E469" s="1"/>
      <c r="F469" s="3"/>
      <c r="G469" s="11"/>
      <c r="H469" s="11"/>
      <c r="M469" s="30"/>
    </row>
    <row r="470" ht="15.75" customHeight="1">
      <c r="A470" s="1"/>
      <c r="B470" s="1"/>
      <c r="C470" s="2"/>
      <c r="D470" s="1"/>
      <c r="E470" s="1"/>
      <c r="F470" s="3"/>
      <c r="G470" s="11"/>
      <c r="H470" s="11"/>
      <c r="M470" s="30"/>
    </row>
    <row r="471" ht="15.75" customHeight="1">
      <c r="A471" s="1"/>
      <c r="B471" s="1"/>
      <c r="C471" s="2"/>
      <c r="D471" s="1"/>
      <c r="E471" s="1"/>
      <c r="F471" s="3"/>
      <c r="G471" s="11"/>
      <c r="H471" s="11"/>
      <c r="M471" s="30"/>
    </row>
    <row r="472" ht="15.75" customHeight="1">
      <c r="A472" s="1"/>
      <c r="B472" s="1"/>
      <c r="C472" s="2"/>
      <c r="D472" s="1"/>
      <c r="E472" s="1"/>
      <c r="F472" s="3"/>
      <c r="G472" s="11"/>
      <c r="H472" s="11"/>
      <c r="M472" s="30"/>
    </row>
    <row r="473" ht="15.75" customHeight="1">
      <c r="A473" s="1"/>
      <c r="B473" s="1"/>
      <c r="C473" s="2"/>
      <c r="D473" s="1"/>
      <c r="E473" s="1"/>
      <c r="F473" s="3"/>
      <c r="G473" s="11"/>
      <c r="H473" s="11"/>
      <c r="M473" s="30"/>
    </row>
    <row r="474" ht="15.75" customHeight="1">
      <c r="A474" s="1"/>
      <c r="B474" s="1"/>
      <c r="C474" s="2"/>
      <c r="D474" s="1"/>
      <c r="E474" s="1"/>
      <c r="F474" s="3"/>
      <c r="G474" s="11"/>
      <c r="H474" s="11"/>
      <c r="M474" s="30"/>
    </row>
    <row r="475" ht="15.75" customHeight="1">
      <c r="A475" s="1"/>
      <c r="B475" s="1"/>
      <c r="C475" s="2"/>
      <c r="D475" s="1"/>
      <c r="E475" s="1"/>
      <c r="F475" s="3"/>
      <c r="G475" s="11"/>
      <c r="H475" s="11"/>
      <c r="M475" s="30"/>
    </row>
    <row r="476" ht="15.75" customHeight="1">
      <c r="A476" s="1"/>
      <c r="B476" s="1"/>
      <c r="C476" s="2"/>
      <c r="D476" s="1"/>
      <c r="E476" s="1"/>
      <c r="F476" s="3"/>
      <c r="G476" s="11"/>
      <c r="H476" s="11"/>
      <c r="M476" s="30"/>
    </row>
    <row r="477" ht="15.75" customHeight="1">
      <c r="A477" s="1"/>
      <c r="B477" s="1"/>
      <c r="C477" s="2"/>
      <c r="D477" s="1"/>
      <c r="E477" s="1"/>
      <c r="F477" s="3"/>
      <c r="G477" s="11"/>
      <c r="H477" s="11"/>
      <c r="M477" s="30"/>
    </row>
    <row r="478" ht="15.75" customHeight="1">
      <c r="A478" s="1"/>
      <c r="B478" s="1"/>
      <c r="C478" s="2"/>
      <c r="D478" s="1"/>
      <c r="E478" s="1"/>
      <c r="F478" s="3"/>
      <c r="G478" s="11"/>
      <c r="H478" s="11"/>
      <c r="M478" s="30"/>
    </row>
    <row r="479" ht="15.75" customHeight="1">
      <c r="A479" s="1"/>
      <c r="B479" s="1"/>
      <c r="C479" s="2"/>
      <c r="D479" s="1"/>
      <c r="E479" s="1"/>
      <c r="F479" s="3"/>
      <c r="G479" s="11"/>
      <c r="H479" s="11"/>
      <c r="M479" s="30"/>
    </row>
    <row r="480" ht="15.75" customHeight="1">
      <c r="A480" s="1"/>
      <c r="B480" s="1"/>
      <c r="C480" s="2"/>
      <c r="D480" s="1"/>
      <c r="E480" s="1"/>
      <c r="F480" s="3"/>
      <c r="G480" s="11"/>
      <c r="H480" s="11"/>
      <c r="M480" s="30"/>
    </row>
    <row r="481" ht="15.75" customHeight="1">
      <c r="A481" s="1"/>
      <c r="B481" s="1"/>
      <c r="C481" s="2"/>
      <c r="D481" s="1"/>
      <c r="E481" s="1"/>
      <c r="F481" s="3"/>
      <c r="G481" s="11"/>
      <c r="H481" s="11"/>
      <c r="M481" s="30"/>
    </row>
    <row r="482" ht="15.75" customHeight="1">
      <c r="A482" s="1"/>
      <c r="B482" s="1"/>
      <c r="C482" s="2"/>
      <c r="D482" s="1"/>
      <c r="E482" s="1"/>
      <c r="F482" s="3"/>
      <c r="G482" s="11"/>
      <c r="H482" s="11"/>
      <c r="M482" s="30"/>
    </row>
    <row r="483" ht="15.75" customHeight="1">
      <c r="A483" s="1"/>
      <c r="B483" s="1"/>
      <c r="C483" s="2"/>
      <c r="D483" s="1"/>
      <c r="E483" s="1"/>
      <c r="F483" s="3"/>
      <c r="G483" s="11"/>
      <c r="H483" s="11"/>
      <c r="M483" s="30"/>
    </row>
    <row r="484" ht="15.75" customHeight="1">
      <c r="A484" s="1"/>
      <c r="B484" s="1"/>
      <c r="C484" s="2"/>
      <c r="D484" s="1"/>
      <c r="E484" s="1"/>
      <c r="F484" s="3"/>
      <c r="G484" s="11"/>
      <c r="H484" s="11"/>
      <c r="M484" s="30"/>
    </row>
    <row r="485" ht="15.75" customHeight="1">
      <c r="A485" s="1"/>
      <c r="B485" s="1"/>
      <c r="C485" s="2"/>
      <c r="D485" s="1"/>
      <c r="E485" s="1"/>
      <c r="F485" s="3"/>
      <c r="G485" s="11"/>
      <c r="H485" s="11"/>
      <c r="M485" s="30"/>
    </row>
    <row r="486" ht="15.75" customHeight="1">
      <c r="A486" s="1"/>
      <c r="B486" s="1"/>
      <c r="C486" s="2"/>
      <c r="D486" s="1"/>
      <c r="E486" s="1"/>
      <c r="F486" s="3"/>
      <c r="G486" s="11"/>
      <c r="H486" s="11"/>
      <c r="M486" s="30"/>
    </row>
    <row r="487" ht="15.75" customHeight="1">
      <c r="A487" s="1"/>
      <c r="B487" s="1"/>
      <c r="C487" s="2"/>
      <c r="D487" s="1"/>
      <c r="E487" s="1"/>
      <c r="F487" s="3"/>
      <c r="G487" s="11"/>
      <c r="H487" s="11"/>
      <c r="M487" s="30"/>
    </row>
    <row r="488" ht="15.75" customHeight="1">
      <c r="A488" s="1"/>
      <c r="B488" s="1"/>
      <c r="C488" s="2"/>
      <c r="D488" s="1"/>
      <c r="E488" s="1"/>
      <c r="F488" s="3"/>
      <c r="G488" s="11"/>
      <c r="H488" s="11"/>
      <c r="M488" s="30"/>
    </row>
    <row r="489" ht="15.75" customHeight="1">
      <c r="A489" s="1"/>
      <c r="B489" s="1"/>
      <c r="C489" s="2"/>
      <c r="D489" s="1"/>
      <c r="E489" s="1"/>
      <c r="F489" s="3"/>
      <c r="G489" s="11"/>
      <c r="H489" s="11"/>
      <c r="M489" s="30"/>
    </row>
    <row r="490" ht="15.75" customHeight="1">
      <c r="A490" s="1"/>
      <c r="B490" s="1"/>
      <c r="C490" s="2"/>
      <c r="D490" s="1"/>
      <c r="E490" s="1"/>
      <c r="F490" s="3"/>
      <c r="G490" s="11"/>
      <c r="H490" s="11"/>
      <c r="M490" s="30"/>
    </row>
    <row r="491" ht="15.75" customHeight="1">
      <c r="A491" s="1"/>
      <c r="B491" s="1"/>
      <c r="C491" s="2"/>
      <c r="D491" s="1"/>
      <c r="E491" s="1"/>
      <c r="F491" s="3"/>
      <c r="G491" s="11"/>
      <c r="H491" s="11"/>
      <c r="M491" s="30"/>
    </row>
    <row r="492" ht="15.75" customHeight="1">
      <c r="A492" s="1"/>
      <c r="B492" s="1"/>
      <c r="C492" s="2"/>
      <c r="D492" s="1"/>
      <c r="E492" s="1"/>
      <c r="F492" s="3"/>
      <c r="G492" s="11"/>
      <c r="H492" s="11"/>
      <c r="M492" s="30"/>
    </row>
    <row r="493" ht="15.75" customHeight="1">
      <c r="A493" s="1"/>
      <c r="B493" s="1"/>
      <c r="C493" s="2"/>
      <c r="D493" s="1"/>
      <c r="E493" s="1"/>
      <c r="F493" s="3"/>
      <c r="G493" s="11"/>
      <c r="H493" s="11"/>
      <c r="M493" s="30"/>
    </row>
    <row r="494" ht="15.75" customHeight="1">
      <c r="A494" s="1"/>
      <c r="B494" s="1"/>
      <c r="C494" s="2"/>
      <c r="D494" s="1"/>
      <c r="E494" s="1"/>
      <c r="F494" s="3"/>
      <c r="G494" s="11"/>
      <c r="H494" s="11"/>
      <c r="M494" s="30"/>
    </row>
    <row r="495" ht="15.75" customHeight="1">
      <c r="A495" s="1"/>
      <c r="B495" s="1"/>
      <c r="C495" s="2"/>
      <c r="D495" s="1"/>
      <c r="E495" s="1"/>
      <c r="F495" s="3"/>
      <c r="G495" s="11"/>
      <c r="H495" s="11"/>
      <c r="M495" s="30"/>
    </row>
    <row r="496" ht="15.75" customHeight="1">
      <c r="A496" s="1"/>
      <c r="B496" s="1"/>
      <c r="C496" s="2"/>
      <c r="D496" s="1"/>
      <c r="E496" s="1"/>
      <c r="F496" s="3"/>
      <c r="G496" s="11"/>
      <c r="H496" s="11"/>
      <c r="M496" s="30"/>
    </row>
    <row r="497" ht="15.75" customHeight="1">
      <c r="A497" s="1"/>
      <c r="B497" s="1"/>
      <c r="C497" s="2"/>
      <c r="D497" s="1"/>
      <c r="E497" s="1"/>
      <c r="F497" s="3"/>
      <c r="G497" s="11"/>
      <c r="H497" s="11"/>
      <c r="M497" s="30"/>
    </row>
    <row r="498" ht="15.75" customHeight="1">
      <c r="A498" s="1"/>
      <c r="B498" s="1"/>
      <c r="C498" s="2"/>
      <c r="D498" s="1"/>
      <c r="E498" s="1"/>
      <c r="F498" s="3"/>
      <c r="G498" s="11"/>
      <c r="H498" s="11"/>
      <c r="M498" s="30"/>
    </row>
    <row r="499" ht="15.75" customHeight="1">
      <c r="A499" s="1"/>
      <c r="B499" s="1"/>
      <c r="C499" s="2"/>
      <c r="D499" s="1"/>
      <c r="E499" s="1"/>
      <c r="F499" s="3"/>
      <c r="G499" s="11"/>
      <c r="H499" s="11"/>
      <c r="M499" s="30"/>
    </row>
    <row r="500" ht="15.75" customHeight="1">
      <c r="A500" s="1"/>
      <c r="B500" s="1"/>
      <c r="C500" s="2"/>
      <c r="D500" s="1"/>
      <c r="E500" s="1"/>
      <c r="F500" s="3"/>
      <c r="G500" s="11"/>
      <c r="H500" s="11"/>
      <c r="M500" s="30"/>
    </row>
    <row r="501" ht="15.75" customHeight="1">
      <c r="A501" s="1"/>
      <c r="B501" s="1"/>
      <c r="C501" s="2"/>
      <c r="D501" s="1"/>
      <c r="E501" s="1"/>
      <c r="F501" s="3"/>
      <c r="G501" s="11"/>
      <c r="H501" s="11"/>
      <c r="M501" s="30"/>
    </row>
    <row r="502" ht="15.75" customHeight="1">
      <c r="A502" s="1"/>
      <c r="B502" s="1"/>
      <c r="C502" s="2"/>
      <c r="D502" s="1"/>
      <c r="E502" s="1"/>
      <c r="F502" s="3"/>
      <c r="G502" s="11"/>
      <c r="H502" s="11"/>
      <c r="M502" s="30"/>
    </row>
    <row r="503" ht="15.75" customHeight="1">
      <c r="A503" s="1"/>
      <c r="B503" s="1"/>
      <c r="C503" s="2"/>
      <c r="D503" s="1"/>
      <c r="E503" s="1"/>
      <c r="F503" s="3"/>
      <c r="G503" s="11"/>
      <c r="H503" s="11"/>
      <c r="M503" s="30"/>
    </row>
    <row r="504" ht="15.75" customHeight="1">
      <c r="A504" s="1"/>
      <c r="B504" s="1"/>
      <c r="C504" s="2"/>
      <c r="D504" s="1"/>
      <c r="E504" s="1"/>
      <c r="F504" s="3"/>
      <c r="G504" s="11"/>
      <c r="H504" s="11"/>
      <c r="M504" s="30"/>
    </row>
    <row r="505" ht="15.75" customHeight="1">
      <c r="A505" s="1"/>
      <c r="B505" s="1"/>
      <c r="C505" s="2"/>
      <c r="D505" s="1"/>
      <c r="E505" s="1"/>
      <c r="F505" s="3"/>
      <c r="G505" s="11"/>
      <c r="H505" s="11"/>
      <c r="M505" s="30"/>
    </row>
    <row r="506" ht="15.75" customHeight="1">
      <c r="A506" s="1"/>
      <c r="B506" s="1"/>
      <c r="C506" s="2"/>
      <c r="D506" s="1"/>
      <c r="E506" s="1"/>
      <c r="F506" s="3"/>
      <c r="G506" s="11"/>
      <c r="H506" s="11"/>
      <c r="M506" s="30"/>
    </row>
    <row r="507" ht="15.75" customHeight="1">
      <c r="A507" s="1"/>
      <c r="B507" s="1"/>
      <c r="C507" s="2"/>
      <c r="D507" s="1"/>
      <c r="E507" s="1"/>
      <c r="F507" s="3"/>
      <c r="G507" s="11"/>
      <c r="H507" s="11"/>
      <c r="M507" s="30"/>
    </row>
    <row r="508" ht="15.75" customHeight="1">
      <c r="A508" s="1"/>
      <c r="B508" s="1"/>
      <c r="C508" s="2"/>
      <c r="D508" s="1"/>
      <c r="E508" s="1"/>
      <c r="F508" s="3"/>
      <c r="G508" s="11"/>
      <c r="H508" s="11"/>
      <c r="M508" s="30"/>
    </row>
    <row r="509" ht="15.75" customHeight="1">
      <c r="A509" s="1"/>
      <c r="B509" s="1"/>
      <c r="C509" s="2"/>
      <c r="D509" s="1"/>
      <c r="E509" s="1"/>
      <c r="F509" s="3"/>
      <c r="G509" s="11"/>
      <c r="H509" s="11"/>
      <c r="M509" s="30"/>
    </row>
    <row r="510" ht="15.75" customHeight="1">
      <c r="A510" s="1"/>
      <c r="B510" s="1"/>
      <c r="C510" s="2"/>
      <c r="D510" s="1"/>
      <c r="E510" s="1"/>
      <c r="F510" s="3"/>
      <c r="G510" s="11"/>
      <c r="H510" s="11"/>
      <c r="M510" s="30"/>
    </row>
    <row r="511" ht="15.75" customHeight="1">
      <c r="A511" s="1"/>
      <c r="B511" s="1"/>
      <c r="C511" s="2"/>
      <c r="D511" s="1"/>
      <c r="E511" s="1"/>
      <c r="F511" s="3"/>
      <c r="G511" s="11"/>
      <c r="H511" s="11"/>
      <c r="M511" s="30"/>
    </row>
    <row r="512" ht="15.75" customHeight="1">
      <c r="A512" s="1"/>
      <c r="B512" s="1"/>
      <c r="C512" s="2"/>
      <c r="D512" s="1"/>
      <c r="E512" s="1"/>
      <c r="F512" s="3"/>
      <c r="G512" s="11"/>
      <c r="H512" s="11"/>
      <c r="M512" s="30"/>
    </row>
    <row r="513" ht="15.75" customHeight="1">
      <c r="A513" s="1"/>
      <c r="B513" s="1"/>
      <c r="C513" s="2"/>
      <c r="D513" s="1"/>
      <c r="E513" s="1"/>
      <c r="F513" s="3"/>
      <c r="G513" s="11"/>
      <c r="H513" s="11"/>
      <c r="M513" s="30"/>
    </row>
    <row r="514" ht="15.75" customHeight="1">
      <c r="A514" s="1"/>
      <c r="B514" s="1"/>
      <c r="C514" s="2"/>
      <c r="D514" s="1"/>
      <c r="E514" s="1"/>
      <c r="F514" s="3"/>
      <c r="G514" s="11"/>
      <c r="H514" s="11"/>
      <c r="M514" s="30"/>
    </row>
    <row r="515" ht="15.75" customHeight="1">
      <c r="A515" s="1"/>
      <c r="B515" s="1"/>
      <c r="C515" s="2"/>
      <c r="D515" s="1"/>
      <c r="E515" s="1"/>
      <c r="F515" s="3"/>
      <c r="G515" s="11"/>
      <c r="H515" s="11"/>
      <c r="M515" s="30"/>
    </row>
    <row r="516" ht="15.75" customHeight="1">
      <c r="A516" s="1"/>
      <c r="B516" s="1"/>
      <c r="C516" s="2"/>
      <c r="D516" s="1"/>
      <c r="E516" s="1"/>
      <c r="F516" s="3"/>
      <c r="G516" s="11"/>
      <c r="H516" s="11"/>
      <c r="M516" s="30"/>
    </row>
    <row r="517" ht="15.75" customHeight="1">
      <c r="A517" s="1"/>
      <c r="B517" s="1"/>
      <c r="C517" s="2"/>
      <c r="D517" s="1"/>
      <c r="E517" s="1"/>
      <c r="F517" s="3"/>
      <c r="G517" s="11"/>
      <c r="H517" s="11"/>
      <c r="M517" s="30"/>
    </row>
    <row r="518" ht="15.75" customHeight="1">
      <c r="A518" s="1"/>
      <c r="B518" s="1"/>
      <c r="C518" s="2"/>
      <c r="D518" s="1"/>
      <c r="E518" s="1"/>
      <c r="F518" s="3"/>
      <c r="G518" s="11"/>
      <c r="H518" s="11"/>
      <c r="M518" s="30"/>
    </row>
    <row r="519" ht="15.75" customHeight="1">
      <c r="A519" s="1"/>
      <c r="B519" s="1"/>
      <c r="C519" s="2"/>
      <c r="D519" s="1"/>
      <c r="E519" s="1"/>
      <c r="F519" s="3"/>
      <c r="G519" s="11"/>
      <c r="H519" s="11"/>
      <c r="M519" s="30"/>
    </row>
    <row r="520" ht="15.75" customHeight="1">
      <c r="A520" s="1"/>
      <c r="B520" s="1"/>
      <c r="C520" s="2"/>
      <c r="D520" s="1"/>
      <c r="E520" s="1"/>
      <c r="F520" s="3"/>
      <c r="G520" s="11"/>
      <c r="H520" s="11"/>
      <c r="M520" s="30"/>
    </row>
    <row r="521" ht="15.75" customHeight="1">
      <c r="A521" s="1"/>
      <c r="B521" s="1"/>
      <c r="C521" s="2"/>
      <c r="D521" s="1"/>
      <c r="E521" s="1"/>
      <c r="F521" s="3"/>
      <c r="G521" s="11"/>
      <c r="H521" s="11"/>
      <c r="M521" s="30"/>
    </row>
    <row r="522" ht="15.75" customHeight="1">
      <c r="A522" s="1"/>
      <c r="B522" s="1"/>
      <c r="C522" s="2"/>
      <c r="D522" s="1"/>
      <c r="E522" s="1"/>
      <c r="F522" s="3"/>
      <c r="G522" s="11"/>
      <c r="H522" s="11"/>
      <c r="M522" s="30"/>
    </row>
    <row r="523" ht="15.75" customHeight="1">
      <c r="A523" s="1"/>
      <c r="B523" s="1"/>
      <c r="C523" s="2"/>
      <c r="D523" s="1"/>
      <c r="E523" s="1"/>
      <c r="F523" s="3"/>
      <c r="G523" s="11"/>
      <c r="H523" s="11"/>
      <c r="M523" s="30"/>
    </row>
    <row r="524" ht="15.75" customHeight="1">
      <c r="A524" s="1"/>
      <c r="B524" s="1"/>
      <c r="C524" s="2"/>
      <c r="D524" s="1"/>
      <c r="E524" s="1"/>
      <c r="F524" s="3"/>
      <c r="G524" s="11"/>
      <c r="H524" s="11"/>
      <c r="M524" s="30"/>
    </row>
    <row r="525" ht="15.75" customHeight="1">
      <c r="A525" s="1"/>
      <c r="B525" s="1"/>
      <c r="C525" s="2"/>
      <c r="D525" s="1"/>
      <c r="E525" s="1"/>
      <c r="F525" s="3"/>
      <c r="G525" s="11"/>
      <c r="H525" s="11"/>
      <c r="M525" s="30"/>
    </row>
    <row r="526" ht="15.75" customHeight="1">
      <c r="A526" s="1"/>
      <c r="B526" s="1"/>
      <c r="C526" s="2"/>
      <c r="D526" s="1"/>
      <c r="E526" s="1"/>
      <c r="F526" s="3"/>
      <c r="G526" s="11"/>
      <c r="H526" s="11"/>
      <c r="M526" s="30"/>
    </row>
    <row r="527" ht="15.75" customHeight="1">
      <c r="A527" s="1"/>
      <c r="B527" s="1"/>
      <c r="C527" s="2"/>
      <c r="D527" s="1"/>
      <c r="E527" s="1"/>
      <c r="F527" s="3"/>
      <c r="G527" s="11"/>
      <c r="H527" s="11"/>
      <c r="M527" s="30"/>
    </row>
    <row r="528" ht="15.75" customHeight="1">
      <c r="A528" s="1"/>
      <c r="B528" s="1"/>
      <c r="C528" s="2"/>
      <c r="D528" s="1"/>
      <c r="E528" s="1"/>
      <c r="F528" s="3"/>
      <c r="G528" s="11"/>
      <c r="H528" s="11"/>
      <c r="M528" s="30"/>
    </row>
    <row r="529" ht="15.75" customHeight="1">
      <c r="A529" s="1"/>
      <c r="B529" s="1"/>
      <c r="C529" s="2"/>
      <c r="D529" s="1"/>
      <c r="E529" s="1"/>
      <c r="F529" s="3"/>
      <c r="G529" s="11"/>
      <c r="H529" s="11"/>
      <c r="M529" s="30"/>
    </row>
    <row r="530" ht="15.75" customHeight="1">
      <c r="A530" s="1"/>
      <c r="B530" s="1"/>
      <c r="C530" s="2"/>
      <c r="D530" s="1"/>
      <c r="E530" s="1"/>
      <c r="F530" s="3"/>
      <c r="G530" s="11"/>
      <c r="H530" s="11"/>
      <c r="M530" s="30"/>
    </row>
    <row r="531" ht="15.75" customHeight="1">
      <c r="A531" s="1"/>
      <c r="B531" s="1"/>
      <c r="C531" s="2"/>
      <c r="D531" s="1"/>
      <c r="E531" s="1"/>
      <c r="F531" s="3"/>
      <c r="G531" s="11"/>
      <c r="H531" s="11"/>
      <c r="M531" s="30"/>
    </row>
    <row r="532" ht="15.75" customHeight="1">
      <c r="A532" s="1"/>
      <c r="B532" s="1"/>
      <c r="C532" s="2"/>
      <c r="D532" s="1"/>
      <c r="E532" s="1"/>
      <c r="F532" s="3"/>
      <c r="G532" s="11"/>
      <c r="H532" s="11"/>
      <c r="M532" s="30"/>
    </row>
    <row r="533" ht="15.75" customHeight="1">
      <c r="A533" s="1"/>
      <c r="B533" s="1"/>
      <c r="C533" s="2"/>
      <c r="D533" s="1"/>
      <c r="E533" s="1"/>
      <c r="F533" s="3"/>
      <c r="G533" s="11"/>
      <c r="H533" s="11"/>
      <c r="M533" s="30"/>
    </row>
    <row r="534" ht="15.75" customHeight="1">
      <c r="A534" s="1"/>
      <c r="B534" s="1"/>
      <c r="C534" s="2"/>
      <c r="D534" s="1"/>
      <c r="E534" s="1"/>
      <c r="F534" s="3"/>
      <c r="G534" s="11"/>
      <c r="H534" s="11"/>
      <c r="M534" s="30"/>
    </row>
    <row r="535" ht="15.75" customHeight="1">
      <c r="A535" s="1"/>
      <c r="B535" s="1"/>
      <c r="C535" s="2"/>
      <c r="D535" s="1"/>
      <c r="E535" s="1"/>
      <c r="F535" s="3"/>
      <c r="G535" s="11"/>
      <c r="H535" s="11"/>
      <c r="M535" s="30"/>
    </row>
    <row r="536" ht="15.75" customHeight="1">
      <c r="G536" s="11"/>
      <c r="H536" s="11"/>
      <c r="M536" s="30"/>
    </row>
    <row r="537" ht="15.75" customHeight="1">
      <c r="G537" s="11"/>
      <c r="H537" s="11"/>
      <c r="M537" s="30"/>
    </row>
    <row r="538" ht="15.75" customHeight="1">
      <c r="G538" s="11"/>
      <c r="H538" s="11"/>
      <c r="M538" s="30"/>
    </row>
    <row r="539" ht="15.75" customHeight="1">
      <c r="G539" s="11"/>
      <c r="H539" s="11"/>
      <c r="M539" s="30"/>
    </row>
    <row r="540" ht="15.75" customHeight="1">
      <c r="G540" s="11"/>
      <c r="H540" s="11"/>
      <c r="M540" s="30"/>
    </row>
    <row r="541" ht="15.75" customHeight="1">
      <c r="G541" s="11"/>
      <c r="H541" s="11"/>
      <c r="M541" s="30"/>
    </row>
    <row r="542" ht="15.75" customHeight="1">
      <c r="G542" s="11"/>
      <c r="H542" s="11"/>
      <c r="M542" s="30"/>
    </row>
    <row r="543" ht="15.75" customHeight="1">
      <c r="G543" s="11"/>
      <c r="H543" s="11"/>
      <c r="M543" s="30"/>
    </row>
    <row r="544" ht="15.75" customHeight="1">
      <c r="G544" s="11"/>
      <c r="H544" s="11"/>
      <c r="M544" s="30"/>
    </row>
    <row r="545" ht="15.75" customHeight="1">
      <c r="G545" s="11"/>
      <c r="H545" s="11"/>
      <c r="M545" s="30"/>
    </row>
    <row r="546" ht="15.75" customHeight="1">
      <c r="G546" s="11"/>
      <c r="H546" s="11"/>
      <c r="M546" s="30"/>
    </row>
    <row r="547" ht="15.75" customHeight="1">
      <c r="G547" s="11"/>
      <c r="H547" s="11"/>
      <c r="M547" s="30"/>
    </row>
    <row r="548" ht="15.75" customHeight="1">
      <c r="G548" s="11"/>
      <c r="H548" s="11"/>
      <c r="M548" s="30"/>
    </row>
    <row r="549" ht="15.75" customHeight="1">
      <c r="G549" s="11"/>
      <c r="H549" s="11"/>
      <c r="M549" s="30"/>
    </row>
    <row r="550" ht="15.75" customHeight="1">
      <c r="G550" s="11"/>
      <c r="H550" s="11"/>
      <c r="M550" s="30"/>
    </row>
    <row r="551" ht="15.75" customHeight="1">
      <c r="G551" s="11"/>
      <c r="H551" s="11"/>
      <c r="M551" s="30"/>
    </row>
    <row r="552" ht="15.75" customHeight="1">
      <c r="G552" s="11"/>
      <c r="H552" s="11"/>
      <c r="M552" s="30"/>
    </row>
    <row r="553" ht="15.75" customHeight="1">
      <c r="G553" s="11"/>
      <c r="H553" s="11"/>
      <c r="M553" s="30"/>
    </row>
    <row r="554" ht="15.75" customHeight="1">
      <c r="G554" s="11"/>
      <c r="H554" s="11"/>
      <c r="M554" s="30"/>
    </row>
    <row r="555" ht="15.75" customHeight="1">
      <c r="G555" s="11"/>
      <c r="H555" s="11"/>
      <c r="M555" s="30"/>
    </row>
    <row r="556" ht="15.75" customHeight="1">
      <c r="G556" s="11"/>
      <c r="H556" s="11"/>
      <c r="M556" s="30"/>
    </row>
    <row r="557" ht="15.75" customHeight="1">
      <c r="G557" s="11"/>
      <c r="H557" s="11"/>
      <c r="M557" s="30"/>
    </row>
    <row r="558" ht="15.75" customHeight="1">
      <c r="G558" s="11"/>
      <c r="H558" s="11"/>
      <c r="M558" s="30"/>
    </row>
    <row r="559" ht="15.75" customHeight="1">
      <c r="G559" s="11"/>
      <c r="H559" s="11"/>
      <c r="M559" s="30"/>
    </row>
    <row r="560" ht="15.75" customHeight="1">
      <c r="G560" s="11"/>
      <c r="H560" s="11"/>
      <c r="M560" s="30"/>
    </row>
    <row r="561" ht="15.75" customHeight="1">
      <c r="G561" s="11"/>
      <c r="H561" s="11"/>
      <c r="M561" s="30"/>
    </row>
    <row r="562" ht="15.75" customHeight="1">
      <c r="G562" s="11"/>
      <c r="H562" s="11"/>
      <c r="M562" s="30"/>
    </row>
    <row r="563" ht="15.75" customHeight="1">
      <c r="G563" s="11"/>
      <c r="H563" s="11"/>
      <c r="M563" s="30"/>
    </row>
    <row r="564" ht="15.75" customHeight="1">
      <c r="G564" s="11"/>
      <c r="H564" s="11"/>
      <c r="M564" s="30"/>
    </row>
    <row r="565" ht="15.75" customHeight="1">
      <c r="G565" s="11"/>
      <c r="H565" s="11"/>
      <c r="M565" s="30"/>
    </row>
    <row r="566" ht="15.75" customHeight="1">
      <c r="G566" s="11"/>
      <c r="H566" s="11"/>
      <c r="M566" s="30"/>
    </row>
    <row r="567" ht="15.75" customHeight="1">
      <c r="G567" s="11"/>
      <c r="H567" s="11"/>
      <c r="M567" s="30"/>
    </row>
    <row r="568" ht="15.75" customHeight="1">
      <c r="G568" s="11"/>
      <c r="H568" s="11"/>
      <c r="M568" s="30"/>
    </row>
    <row r="569" ht="15.75" customHeight="1">
      <c r="G569" s="11"/>
      <c r="H569" s="11"/>
      <c r="M569" s="30"/>
    </row>
    <row r="570" ht="15.75" customHeight="1">
      <c r="G570" s="11"/>
      <c r="H570" s="11"/>
      <c r="M570" s="30"/>
    </row>
    <row r="571" ht="15.75" customHeight="1">
      <c r="G571" s="11"/>
      <c r="H571" s="11"/>
      <c r="M571" s="30"/>
    </row>
    <row r="572" ht="15.75" customHeight="1">
      <c r="G572" s="11"/>
      <c r="H572" s="11"/>
      <c r="M572" s="30"/>
    </row>
    <row r="573" ht="15.75" customHeight="1">
      <c r="G573" s="11"/>
      <c r="H573" s="11"/>
      <c r="M573" s="30"/>
    </row>
    <row r="574" ht="15.75" customHeight="1">
      <c r="G574" s="11"/>
      <c r="H574" s="11"/>
      <c r="M574" s="30"/>
    </row>
    <row r="575" ht="15.75" customHeight="1">
      <c r="G575" s="11"/>
      <c r="H575" s="11"/>
      <c r="M575" s="30"/>
    </row>
    <row r="576" ht="15.75" customHeight="1">
      <c r="G576" s="11"/>
      <c r="H576" s="11"/>
      <c r="M576" s="30"/>
    </row>
    <row r="577" ht="15.75" customHeight="1">
      <c r="G577" s="11"/>
      <c r="H577" s="11"/>
      <c r="M577" s="30"/>
    </row>
    <row r="578" ht="15.75" customHeight="1">
      <c r="G578" s="11"/>
      <c r="H578" s="11"/>
      <c r="M578" s="30"/>
    </row>
    <row r="579" ht="15.75" customHeight="1">
      <c r="G579" s="11"/>
      <c r="H579" s="11"/>
      <c r="M579" s="30"/>
    </row>
    <row r="580" ht="15.75" customHeight="1">
      <c r="G580" s="11"/>
      <c r="H580" s="11"/>
      <c r="M580" s="30"/>
    </row>
    <row r="581" ht="15.75" customHeight="1">
      <c r="G581" s="11"/>
      <c r="H581" s="11"/>
      <c r="M581" s="30"/>
    </row>
    <row r="582" ht="15.75" customHeight="1">
      <c r="G582" s="11"/>
      <c r="H582" s="11"/>
      <c r="M582" s="30"/>
    </row>
    <row r="583" ht="15.75" customHeight="1">
      <c r="G583" s="11"/>
      <c r="H583" s="11"/>
      <c r="M583" s="30"/>
    </row>
    <row r="584" ht="15.75" customHeight="1">
      <c r="G584" s="11"/>
      <c r="H584" s="11"/>
      <c r="M584" s="30"/>
    </row>
    <row r="585" ht="15.75" customHeight="1">
      <c r="G585" s="11"/>
      <c r="H585" s="11"/>
      <c r="M585" s="30"/>
    </row>
    <row r="586" ht="15.75" customHeight="1">
      <c r="G586" s="11"/>
      <c r="H586" s="11"/>
      <c r="M586" s="30"/>
    </row>
    <row r="587" ht="15.75" customHeight="1">
      <c r="G587" s="11"/>
      <c r="H587" s="11"/>
      <c r="M587" s="30"/>
    </row>
    <row r="588" ht="15.75" customHeight="1">
      <c r="G588" s="11"/>
      <c r="H588" s="11"/>
      <c r="M588" s="30"/>
    </row>
    <row r="589" ht="15.75" customHeight="1">
      <c r="G589" s="11"/>
      <c r="H589" s="11"/>
      <c r="M589" s="30"/>
    </row>
    <row r="590" ht="15.75" customHeight="1">
      <c r="G590" s="11"/>
      <c r="H590" s="11"/>
      <c r="M590" s="30"/>
    </row>
    <row r="591" ht="15.75" customHeight="1">
      <c r="G591" s="11"/>
      <c r="H591" s="11"/>
      <c r="M591" s="30"/>
    </row>
    <row r="592" ht="15.75" customHeight="1">
      <c r="G592" s="11"/>
      <c r="H592" s="11"/>
      <c r="M592" s="30"/>
    </row>
    <row r="593" ht="15.75" customHeight="1">
      <c r="G593" s="11"/>
      <c r="H593" s="11"/>
      <c r="M593" s="30"/>
    </row>
    <row r="594" ht="15.75" customHeight="1">
      <c r="G594" s="11"/>
      <c r="H594" s="11"/>
      <c r="M594" s="30"/>
    </row>
    <row r="595" ht="15.75" customHeight="1">
      <c r="G595" s="11"/>
      <c r="H595" s="11"/>
      <c r="M595" s="30"/>
    </row>
    <row r="596" ht="15.75" customHeight="1">
      <c r="G596" s="11"/>
      <c r="H596" s="11"/>
      <c r="M596" s="30"/>
    </row>
    <row r="597" ht="15.75" customHeight="1">
      <c r="G597" s="11"/>
      <c r="H597" s="11"/>
      <c r="M597" s="30"/>
    </row>
    <row r="598" ht="15.75" customHeight="1">
      <c r="G598" s="11"/>
      <c r="H598" s="11"/>
      <c r="M598" s="30"/>
    </row>
    <row r="599" ht="15.75" customHeight="1">
      <c r="G599" s="11"/>
      <c r="H599" s="11"/>
      <c r="M599" s="30"/>
    </row>
    <row r="600" ht="15.75" customHeight="1">
      <c r="G600" s="11"/>
      <c r="H600" s="11"/>
      <c r="M600" s="30"/>
    </row>
    <row r="601" ht="15.75" customHeight="1">
      <c r="G601" s="11"/>
      <c r="H601" s="11"/>
      <c r="M601" s="30"/>
    </row>
    <row r="602" ht="15.75" customHeight="1">
      <c r="G602" s="11"/>
      <c r="H602" s="11"/>
      <c r="M602" s="30"/>
    </row>
    <row r="603" ht="15.75" customHeight="1">
      <c r="G603" s="11"/>
      <c r="H603" s="11"/>
      <c r="M603" s="30"/>
    </row>
    <row r="604" ht="15.75" customHeight="1">
      <c r="G604" s="11"/>
      <c r="H604" s="11"/>
      <c r="M604" s="30"/>
    </row>
    <row r="605" ht="15.75" customHeight="1">
      <c r="G605" s="11"/>
      <c r="H605" s="11"/>
      <c r="M605" s="30"/>
    </row>
    <row r="606" ht="15.75" customHeight="1">
      <c r="G606" s="11"/>
      <c r="H606" s="11"/>
      <c r="M606" s="30"/>
    </row>
    <row r="607" ht="15.75" customHeight="1">
      <c r="G607" s="11"/>
      <c r="H607" s="11"/>
      <c r="M607" s="30"/>
    </row>
    <row r="608" ht="15.75" customHeight="1">
      <c r="G608" s="11"/>
      <c r="H608" s="11"/>
      <c r="M608" s="30"/>
    </row>
    <row r="609" ht="15.75" customHeight="1">
      <c r="G609" s="11"/>
      <c r="H609" s="11"/>
      <c r="M609" s="30"/>
    </row>
    <row r="610" ht="15.75" customHeight="1">
      <c r="G610" s="11"/>
      <c r="H610" s="11"/>
      <c r="M610" s="30"/>
    </row>
    <row r="611" ht="15.75" customHeight="1">
      <c r="G611" s="11"/>
      <c r="H611" s="11"/>
      <c r="M611" s="30"/>
    </row>
    <row r="612" ht="15.75" customHeight="1">
      <c r="G612" s="11"/>
      <c r="H612" s="11"/>
      <c r="M612" s="30"/>
    </row>
    <row r="613" ht="15.75" customHeight="1">
      <c r="G613" s="11"/>
      <c r="H613" s="11"/>
      <c r="M613" s="30"/>
    </row>
    <row r="614" ht="15.75" customHeight="1">
      <c r="G614" s="11"/>
      <c r="H614" s="11"/>
      <c r="M614" s="30"/>
    </row>
    <row r="615" ht="15.75" customHeight="1">
      <c r="G615" s="11"/>
      <c r="H615" s="11"/>
      <c r="M615" s="30"/>
    </row>
    <row r="616" ht="15.75" customHeight="1">
      <c r="G616" s="11"/>
      <c r="H616" s="11"/>
      <c r="M616" s="30"/>
    </row>
    <row r="617" ht="15.75" customHeight="1">
      <c r="G617" s="11"/>
      <c r="H617" s="11"/>
      <c r="M617" s="30"/>
    </row>
    <row r="618" ht="15.75" customHeight="1">
      <c r="G618" s="11"/>
      <c r="H618" s="11"/>
      <c r="M618" s="30"/>
    </row>
    <row r="619" ht="15.75" customHeight="1">
      <c r="G619" s="11"/>
      <c r="H619" s="11"/>
      <c r="M619" s="30"/>
    </row>
    <row r="620" ht="15.75" customHeight="1">
      <c r="G620" s="11"/>
      <c r="H620" s="11"/>
      <c r="M620" s="30"/>
    </row>
    <row r="621" ht="15.75" customHeight="1">
      <c r="G621" s="11"/>
      <c r="H621" s="11"/>
      <c r="M621" s="30"/>
    </row>
    <row r="622" ht="15.75" customHeight="1">
      <c r="G622" s="11"/>
      <c r="H622" s="11"/>
      <c r="M622" s="30"/>
    </row>
    <row r="623" ht="15.75" customHeight="1">
      <c r="G623" s="11"/>
      <c r="H623" s="11"/>
      <c r="M623" s="30"/>
    </row>
    <row r="624" ht="15.75" customHeight="1">
      <c r="G624" s="11"/>
      <c r="H624" s="11"/>
      <c r="M624" s="30"/>
    </row>
    <row r="625" ht="15.75" customHeight="1">
      <c r="G625" s="11"/>
      <c r="H625" s="11"/>
      <c r="M625" s="30"/>
    </row>
    <row r="626" ht="15.75" customHeight="1">
      <c r="G626" s="11"/>
      <c r="H626" s="11"/>
      <c r="M626" s="30"/>
    </row>
    <row r="627" ht="15.75" customHeight="1">
      <c r="G627" s="11"/>
      <c r="H627" s="11"/>
      <c r="M627" s="30"/>
    </row>
    <row r="628" ht="15.75" customHeight="1">
      <c r="G628" s="11"/>
      <c r="H628" s="11"/>
      <c r="M628" s="30"/>
    </row>
    <row r="629" ht="15.75" customHeight="1">
      <c r="G629" s="11"/>
      <c r="H629" s="11"/>
      <c r="M629" s="30"/>
    </row>
    <row r="630" ht="15.75" customHeight="1">
      <c r="G630" s="11"/>
      <c r="H630" s="11"/>
      <c r="M630" s="30"/>
    </row>
    <row r="631" ht="15.75" customHeight="1">
      <c r="G631" s="11"/>
      <c r="H631" s="11"/>
      <c r="M631" s="30"/>
    </row>
    <row r="632" ht="15.75" customHeight="1">
      <c r="G632" s="11"/>
      <c r="H632" s="11"/>
      <c r="M632" s="30"/>
    </row>
    <row r="633" ht="15.75" customHeight="1">
      <c r="G633" s="11"/>
      <c r="H633" s="11"/>
      <c r="M633" s="30"/>
    </row>
    <row r="634" ht="15.75" customHeight="1">
      <c r="G634" s="11"/>
      <c r="H634" s="11"/>
      <c r="M634" s="30"/>
    </row>
    <row r="635" ht="15.75" customHeight="1">
      <c r="G635" s="11"/>
      <c r="H635" s="11"/>
      <c r="M635" s="30"/>
    </row>
    <row r="636" ht="15.75" customHeight="1">
      <c r="G636" s="11"/>
      <c r="H636" s="11"/>
      <c r="M636" s="30"/>
    </row>
    <row r="637" ht="15.75" customHeight="1">
      <c r="G637" s="11"/>
      <c r="H637" s="11"/>
      <c r="M637" s="30"/>
    </row>
    <row r="638" ht="15.75" customHeight="1">
      <c r="G638" s="11"/>
      <c r="H638" s="11"/>
      <c r="M638" s="30"/>
    </row>
    <row r="639" ht="15.75" customHeight="1">
      <c r="G639" s="11"/>
      <c r="H639" s="11"/>
      <c r="M639" s="30"/>
    </row>
    <row r="640" ht="15.75" customHeight="1">
      <c r="G640" s="11"/>
      <c r="H640" s="11"/>
      <c r="M640" s="30"/>
    </row>
    <row r="641" ht="15.75" customHeight="1">
      <c r="G641" s="11"/>
      <c r="H641" s="11"/>
      <c r="M641" s="30"/>
    </row>
    <row r="642" ht="15.75" customHeight="1">
      <c r="G642" s="11"/>
      <c r="H642" s="11"/>
      <c r="M642" s="30"/>
    </row>
    <row r="643" ht="15.75" customHeight="1">
      <c r="G643" s="11"/>
      <c r="H643" s="11"/>
      <c r="M643" s="30"/>
    </row>
    <row r="644" ht="15.75" customHeight="1">
      <c r="G644" s="11"/>
      <c r="H644" s="11"/>
      <c r="M644" s="30"/>
    </row>
    <row r="645" ht="15.75" customHeight="1">
      <c r="G645" s="11"/>
      <c r="H645" s="11"/>
      <c r="M645" s="30"/>
    </row>
    <row r="646" ht="15.75" customHeight="1">
      <c r="G646" s="11"/>
      <c r="H646" s="11"/>
      <c r="M646" s="30"/>
    </row>
    <row r="647" ht="15.75" customHeight="1">
      <c r="G647" s="11"/>
      <c r="H647" s="11"/>
      <c r="M647" s="30"/>
    </row>
    <row r="648" ht="15.75" customHeight="1">
      <c r="G648" s="11"/>
      <c r="H648" s="11"/>
      <c r="M648" s="30"/>
    </row>
    <row r="649" ht="15.75" customHeight="1">
      <c r="G649" s="11"/>
      <c r="H649" s="11"/>
      <c r="M649" s="30"/>
    </row>
    <row r="650" ht="15.75" customHeight="1">
      <c r="G650" s="11"/>
      <c r="H650" s="11"/>
      <c r="M650" s="30"/>
    </row>
    <row r="651" ht="15.75" customHeight="1">
      <c r="G651" s="11"/>
      <c r="H651" s="11"/>
      <c r="M651" s="30"/>
    </row>
    <row r="652" ht="15.75" customHeight="1">
      <c r="G652" s="11"/>
      <c r="H652" s="11"/>
      <c r="M652" s="30"/>
    </row>
    <row r="653" ht="15.75" customHeight="1">
      <c r="G653" s="11"/>
      <c r="H653" s="11"/>
      <c r="M653" s="30"/>
    </row>
    <row r="654" ht="15.75" customHeight="1">
      <c r="G654" s="11"/>
      <c r="H654" s="11"/>
      <c r="M654" s="30"/>
    </row>
    <row r="655" ht="15.75" customHeight="1">
      <c r="G655" s="11"/>
      <c r="H655" s="11"/>
      <c r="M655" s="30"/>
    </row>
    <row r="656" ht="15.75" customHeight="1">
      <c r="G656" s="11"/>
      <c r="H656" s="11"/>
      <c r="M656" s="30"/>
    </row>
    <row r="657" ht="15.75" customHeight="1">
      <c r="G657" s="11"/>
      <c r="H657" s="11"/>
      <c r="M657" s="30"/>
    </row>
    <row r="658" ht="15.75" customHeight="1">
      <c r="G658" s="11"/>
      <c r="H658" s="11"/>
      <c r="M658" s="30"/>
    </row>
    <row r="659" ht="15.75" customHeight="1">
      <c r="G659" s="11"/>
      <c r="H659" s="11"/>
      <c r="M659" s="30"/>
    </row>
    <row r="660" ht="15.75" customHeight="1">
      <c r="G660" s="11"/>
      <c r="H660" s="11"/>
      <c r="M660" s="30"/>
    </row>
    <row r="661" ht="15.75" customHeight="1">
      <c r="G661" s="11"/>
      <c r="H661" s="11"/>
      <c r="M661" s="30"/>
    </row>
    <row r="662" ht="15.75" customHeight="1">
      <c r="G662" s="11"/>
      <c r="H662" s="11"/>
      <c r="M662" s="30"/>
    </row>
    <row r="663" ht="15.75" customHeight="1">
      <c r="G663" s="11"/>
      <c r="H663" s="11"/>
      <c r="M663" s="30"/>
    </row>
    <row r="664" ht="15.75" customHeight="1">
      <c r="G664" s="11"/>
      <c r="H664" s="11"/>
      <c r="M664" s="30"/>
    </row>
    <row r="665" ht="15.75" customHeight="1">
      <c r="G665" s="11"/>
      <c r="H665" s="11"/>
      <c r="M665" s="30"/>
    </row>
    <row r="666" ht="15.75" customHeight="1">
      <c r="G666" s="11"/>
      <c r="H666" s="11"/>
      <c r="M666" s="30"/>
    </row>
    <row r="667" ht="15.75" customHeight="1">
      <c r="G667" s="11"/>
      <c r="H667" s="11"/>
      <c r="M667" s="30"/>
    </row>
    <row r="668" ht="15.75" customHeight="1">
      <c r="G668" s="11"/>
      <c r="H668" s="11"/>
      <c r="M668" s="30"/>
    </row>
    <row r="669" ht="15.75" customHeight="1">
      <c r="G669" s="11"/>
      <c r="H669" s="11"/>
      <c r="M669" s="30"/>
    </row>
    <row r="670" ht="15.75" customHeight="1">
      <c r="G670" s="11"/>
      <c r="H670" s="11"/>
      <c r="M670" s="30"/>
    </row>
    <row r="671" ht="15.75" customHeight="1">
      <c r="G671" s="11"/>
      <c r="H671" s="11"/>
      <c r="M671" s="30"/>
    </row>
    <row r="672" ht="15.75" customHeight="1">
      <c r="G672" s="11"/>
      <c r="H672" s="11"/>
      <c r="M672" s="30"/>
    </row>
    <row r="673" ht="15.75" customHeight="1">
      <c r="G673" s="11"/>
      <c r="H673" s="11"/>
      <c r="M673" s="30"/>
    </row>
    <row r="674" ht="15.75" customHeight="1">
      <c r="G674" s="11"/>
      <c r="H674" s="11"/>
      <c r="M674" s="30"/>
    </row>
    <row r="675" ht="15.75" customHeight="1">
      <c r="G675" s="11"/>
      <c r="H675" s="11"/>
      <c r="M675" s="30"/>
    </row>
    <row r="676" ht="15.75" customHeight="1">
      <c r="G676" s="11"/>
      <c r="H676" s="11"/>
      <c r="M676" s="30"/>
    </row>
    <row r="677" ht="15.75" customHeight="1">
      <c r="G677" s="11"/>
      <c r="H677" s="11"/>
      <c r="M677" s="30"/>
    </row>
    <row r="678" ht="15.75" customHeight="1">
      <c r="G678" s="11"/>
      <c r="H678" s="11"/>
      <c r="M678" s="30"/>
    </row>
    <row r="679" ht="15.75" customHeight="1">
      <c r="G679" s="11"/>
      <c r="H679" s="11"/>
      <c r="M679" s="30"/>
    </row>
    <row r="680" ht="15.75" customHeight="1">
      <c r="G680" s="11"/>
      <c r="H680" s="11"/>
      <c r="M680" s="30"/>
    </row>
    <row r="681" ht="15.75" customHeight="1">
      <c r="G681" s="11"/>
      <c r="H681" s="11"/>
      <c r="M681" s="30"/>
    </row>
    <row r="682" ht="15.75" customHeight="1">
      <c r="G682" s="11"/>
      <c r="H682" s="11"/>
      <c r="M682" s="30"/>
    </row>
    <row r="683" ht="15.75" customHeight="1">
      <c r="G683" s="11"/>
      <c r="H683" s="11"/>
      <c r="M683" s="30"/>
    </row>
    <row r="684" ht="15.75" customHeight="1">
      <c r="G684" s="11"/>
      <c r="H684" s="11"/>
      <c r="M684" s="30"/>
    </row>
    <row r="685" ht="15.75" customHeight="1">
      <c r="G685" s="11"/>
      <c r="H685" s="11"/>
      <c r="M685" s="30"/>
    </row>
    <row r="686" ht="15.75" customHeight="1">
      <c r="G686" s="11"/>
      <c r="H686" s="11"/>
      <c r="M686" s="30"/>
    </row>
    <row r="687" ht="15.75" customHeight="1">
      <c r="G687" s="11"/>
      <c r="H687" s="11"/>
      <c r="M687" s="30"/>
    </row>
    <row r="688" ht="15.75" customHeight="1">
      <c r="G688" s="11"/>
      <c r="H688" s="11"/>
      <c r="M688" s="30"/>
    </row>
    <row r="689" ht="15.75" customHeight="1">
      <c r="G689" s="11"/>
      <c r="H689" s="11"/>
      <c r="M689" s="30"/>
    </row>
    <row r="690" ht="15.75" customHeight="1">
      <c r="G690" s="11"/>
      <c r="H690" s="11"/>
      <c r="M690" s="30"/>
    </row>
    <row r="691" ht="15.75" customHeight="1">
      <c r="G691" s="11"/>
      <c r="H691" s="11"/>
      <c r="M691" s="30"/>
    </row>
    <row r="692" ht="15.75" customHeight="1">
      <c r="G692" s="11"/>
      <c r="H692" s="11"/>
      <c r="M692" s="30"/>
    </row>
    <row r="693" ht="15.75" customHeight="1">
      <c r="G693" s="11"/>
      <c r="H693" s="11"/>
      <c r="M693" s="30"/>
    </row>
    <row r="694" ht="15.75" customHeight="1">
      <c r="G694" s="11"/>
      <c r="H694" s="11"/>
      <c r="M694" s="30"/>
    </row>
    <row r="695" ht="15.75" customHeight="1">
      <c r="G695" s="11"/>
      <c r="H695" s="11"/>
      <c r="M695" s="30"/>
    </row>
    <row r="696" ht="15.75" customHeight="1">
      <c r="G696" s="11"/>
      <c r="H696" s="11"/>
      <c r="M696" s="30"/>
    </row>
    <row r="697" ht="15.75" customHeight="1">
      <c r="G697" s="11"/>
      <c r="H697" s="11"/>
      <c r="M697" s="30"/>
    </row>
    <row r="698" ht="15.75" customHeight="1">
      <c r="G698" s="11"/>
      <c r="H698" s="11"/>
      <c r="M698" s="30"/>
    </row>
    <row r="699" ht="15.75" customHeight="1">
      <c r="G699" s="11"/>
      <c r="H699" s="11"/>
      <c r="M699" s="30"/>
    </row>
    <row r="700" ht="15.75" customHeight="1">
      <c r="G700" s="11"/>
      <c r="H700" s="11"/>
      <c r="M700" s="30"/>
    </row>
    <row r="701" ht="15.75" customHeight="1">
      <c r="G701" s="11"/>
      <c r="H701" s="11"/>
      <c r="M701" s="30"/>
    </row>
    <row r="702" ht="15.75" customHeight="1">
      <c r="G702" s="11"/>
      <c r="H702" s="11"/>
      <c r="M702" s="30"/>
    </row>
    <row r="703" ht="15.75" customHeight="1">
      <c r="G703" s="11"/>
      <c r="H703" s="11"/>
      <c r="M703" s="30"/>
    </row>
    <row r="704" ht="15.75" customHeight="1">
      <c r="G704" s="11"/>
      <c r="H704" s="11"/>
      <c r="M704" s="30"/>
    </row>
    <row r="705" ht="15.75" customHeight="1">
      <c r="G705" s="11"/>
      <c r="H705" s="11"/>
      <c r="M705" s="30"/>
    </row>
    <row r="706" ht="15.75" customHeight="1">
      <c r="G706" s="11"/>
      <c r="H706" s="11"/>
      <c r="M706" s="30"/>
    </row>
    <row r="707" ht="15.75" customHeight="1">
      <c r="G707" s="11"/>
      <c r="H707" s="11"/>
      <c r="M707" s="30"/>
    </row>
    <row r="708" ht="15.75" customHeight="1">
      <c r="G708" s="11"/>
      <c r="H708" s="11"/>
      <c r="M708" s="30"/>
    </row>
    <row r="709" ht="15.75" customHeight="1">
      <c r="G709" s="11"/>
      <c r="H709" s="11"/>
      <c r="M709" s="30"/>
    </row>
    <row r="710" ht="15.75" customHeight="1">
      <c r="G710" s="11"/>
      <c r="H710" s="11"/>
      <c r="M710" s="30"/>
    </row>
    <row r="711" ht="15.75" customHeight="1">
      <c r="G711" s="11"/>
      <c r="H711" s="11"/>
      <c r="M711" s="30"/>
    </row>
    <row r="712" ht="15.75" customHeight="1">
      <c r="G712" s="11"/>
      <c r="H712" s="11"/>
      <c r="M712" s="30"/>
    </row>
    <row r="713" ht="15.75" customHeight="1">
      <c r="G713" s="11"/>
      <c r="H713" s="11"/>
      <c r="M713" s="30"/>
    </row>
    <row r="714" ht="15.75" customHeight="1">
      <c r="G714" s="11"/>
      <c r="H714" s="11"/>
      <c r="M714" s="30"/>
    </row>
    <row r="715" ht="15.75" customHeight="1">
      <c r="G715" s="11"/>
      <c r="H715" s="11"/>
      <c r="M715" s="30"/>
    </row>
    <row r="716" ht="15.75" customHeight="1">
      <c r="G716" s="11"/>
      <c r="H716" s="11"/>
      <c r="M716" s="30"/>
    </row>
    <row r="717" ht="15.75" customHeight="1">
      <c r="G717" s="11"/>
      <c r="H717" s="11"/>
      <c r="M717" s="30"/>
    </row>
    <row r="718" ht="15.75" customHeight="1">
      <c r="G718" s="11"/>
      <c r="H718" s="11"/>
      <c r="M718" s="30"/>
    </row>
    <row r="719" ht="15.75" customHeight="1">
      <c r="G719" s="11"/>
      <c r="H719" s="11"/>
      <c r="M719" s="30"/>
    </row>
    <row r="720" ht="15.75" customHeight="1">
      <c r="G720" s="11"/>
      <c r="H720" s="11"/>
      <c r="M720" s="30"/>
    </row>
    <row r="721" ht="15.75" customHeight="1">
      <c r="G721" s="11"/>
      <c r="H721" s="11"/>
      <c r="M721" s="30"/>
    </row>
    <row r="722" ht="15.75" customHeight="1">
      <c r="G722" s="11"/>
      <c r="H722" s="11"/>
      <c r="M722" s="30"/>
    </row>
    <row r="723" ht="15.75" customHeight="1">
      <c r="G723" s="11"/>
      <c r="H723" s="11"/>
      <c r="M723" s="30"/>
    </row>
    <row r="724" ht="15.75" customHeight="1">
      <c r="G724" s="11"/>
      <c r="H724" s="11"/>
      <c r="M724" s="30"/>
    </row>
    <row r="725" ht="15.75" customHeight="1">
      <c r="G725" s="11"/>
      <c r="H725" s="11"/>
      <c r="M725" s="30"/>
    </row>
    <row r="726" ht="15.75" customHeight="1">
      <c r="G726" s="11"/>
      <c r="H726" s="11"/>
      <c r="M726" s="30"/>
    </row>
    <row r="727" ht="15.75" customHeight="1">
      <c r="G727" s="11"/>
      <c r="H727" s="11"/>
      <c r="M727" s="30"/>
    </row>
    <row r="728" ht="15.75" customHeight="1">
      <c r="G728" s="11"/>
      <c r="H728" s="11"/>
      <c r="M728" s="30"/>
    </row>
    <row r="729" ht="15.75" customHeight="1">
      <c r="G729" s="11"/>
      <c r="H729" s="11"/>
      <c r="M729" s="30"/>
    </row>
    <row r="730" ht="15.75" customHeight="1">
      <c r="G730" s="11"/>
      <c r="H730" s="11"/>
      <c r="M730" s="30"/>
    </row>
    <row r="731" ht="15.75" customHeight="1">
      <c r="G731" s="11"/>
      <c r="H731" s="11"/>
      <c r="M731" s="30"/>
    </row>
    <row r="732" ht="15.75" customHeight="1">
      <c r="G732" s="11"/>
      <c r="H732" s="11"/>
      <c r="M732" s="30"/>
    </row>
    <row r="733" ht="15.75" customHeight="1">
      <c r="G733" s="11"/>
      <c r="H733" s="11"/>
      <c r="M733" s="30"/>
    </row>
    <row r="734" ht="15.75" customHeight="1">
      <c r="G734" s="11"/>
      <c r="H734" s="11"/>
      <c r="M734" s="30"/>
    </row>
    <row r="735" ht="15.75" customHeight="1">
      <c r="G735" s="11"/>
      <c r="H735" s="11"/>
      <c r="M735" s="30"/>
    </row>
    <row r="736" ht="15.75" customHeight="1">
      <c r="G736" s="11"/>
      <c r="H736" s="11"/>
      <c r="M736" s="30"/>
    </row>
    <row r="737" ht="15.75" customHeight="1">
      <c r="G737" s="11"/>
      <c r="H737" s="11"/>
      <c r="M737" s="30"/>
    </row>
    <row r="738" ht="15.75" customHeight="1">
      <c r="G738" s="11"/>
      <c r="H738" s="11"/>
      <c r="M738" s="30"/>
    </row>
    <row r="739" ht="15.75" customHeight="1">
      <c r="G739" s="11"/>
      <c r="H739" s="11"/>
      <c r="M739" s="30"/>
    </row>
    <row r="740" ht="15.75" customHeight="1">
      <c r="G740" s="11"/>
      <c r="H740" s="11"/>
      <c r="M740" s="30"/>
    </row>
    <row r="741" ht="15.75" customHeight="1">
      <c r="G741" s="11"/>
      <c r="H741" s="11"/>
      <c r="M741" s="30"/>
    </row>
    <row r="742" ht="15.75" customHeight="1">
      <c r="G742" s="11"/>
      <c r="H742" s="11"/>
      <c r="M742" s="30"/>
    </row>
    <row r="743" ht="15.75" customHeight="1">
      <c r="G743" s="11"/>
      <c r="H743" s="11"/>
      <c r="M743" s="30"/>
    </row>
    <row r="744" ht="15.75" customHeight="1">
      <c r="G744" s="11"/>
      <c r="H744" s="11"/>
      <c r="M744" s="30"/>
    </row>
    <row r="745" ht="15.75" customHeight="1">
      <c r="G745" s="11"/>
      <c r="H745" s="11"/>
      <c r="M745" s="30"/>
    </row>
    <row r="746" ht="15.75" customHeight="1">
      <c r="G746" s="11"/>
      <c r="H746" s="11"/>
      <c r="M746" s="30"/>
    </row>
    <row r="747" ht="15.75" customHeight="1">
      <c r="G747" s="11"/>
      <c r="H747" s="11"/>
      <c r="M747" s="30"/>
    </row>
    <row r="748" ht="15.75" customHeight="1">
      <c r="G748" s="11"/>
      <c r="H748" s="11"/>
      <c r="M748" s="30"/>
    </row>
    <row r="749" ht="15.75" customHeight="1">
      <c r="G749" s="11"/>
      <c r="H749" s="11"/>
      <c r="M749" s="30"/>
    </row>
    <row r="750" ht="15.75" customHeight="1">
      <c r="G750" s="11"/>
      <c r="H750" s="11"/>
      <c r="M750" s="30"/>
    </row>
    <row r="751" ht="15.75" customHeight="1">
      <c r="G751" s="11"/>
      <c r="H751" s="11"/>
      <c r="M751" s="30"/>
    </row>
    <row r="752" ht="15.75" customHeight="1">
      <c r="G752" s="11"/>
      <c r="H752" s="11"/>
      <c r="M752" s="30"/>
    </row>
    <row r="753" ht="15.75" customHeight="1">
      <c r="G753" s="11"/>
      <c r="H753" s="11"/>
      <c r="M753" s="30"/>
    </row>
    <row r="754" ht="15.75" customHeight="1">
      <c r="G754" s="11"/>
      <c r="H754" s="11"/>
      <c r="M754" s="30"/>
    </row>
    <row r="755" ht="15.75" customHeight="1">
      <c r="G755" s="11"/>
      <c r="H755" s="11"/>
      <c r="M755" s="30"/>
    </row>
    <row r="756" ht="15.75" customHeight="1">
      <c r="G756" s="11"/>
      <c r="H756" s="11"/>
      <c r="M756" s="30"/>
    </row>
    <row r="757" ht="15.75" customHeight="1">
      <c r="G757" s="11"/>
      <c r="H757" s="11"/>
      <c r="M757" s="30"/>
    </row>
    <row r="758" ht="15.75" customHeight="1">
      <c r="G758" s="11"/>
      <c r="H758" s="11"/>
      <c r="M758" s="30"/>
    </row>
    <row r="759" ht="15.75" customHeight="1">
      <c r="G759" s="11"/>
      <c r="H759" s="11"/>
      <c r="M759" s="30"/>
    </row>
    <row r="760" ht="15.75" customHeight="1">
      <c r="G760" s="11"/>
      <c r="H760" s="11"/>
      <c r="M760" s="30"/>
    </row>
    <row r="761" ht="15.75" customHeight="1">
      <c r="G761" s="11"/>
      <c r="H761" s="11"/>
      <c r="M761" s="30"/>
    </row>
    <row r="762" ht="15.75" customHeight="1">
      <c r="G762" s="11"/>
      <c r="H762" s="11"/>
      <c r="M762" s="30"/>
    </row>
    <row r="763" ht="15.75" customHeight="1">
      <c r="G763" s="11"/>
      <c r="H763" s="11"/>
      <c r="M763" s="30"/>
    </row>
    <row r="764" ht="15.75" customHeight="1">
      <c r="G764" s="11"/>
      <c r="H764" s="11"/>
      <c r="M764" s="30"/>
    </row>
    <row r="765" ht="15.75" customHeight="1">
      <c r="G765" s="11"/>
      <c r="H765" s="11"/>
      <c r="M765" s="30"/>
    </row>
    <row r="766" ht="15.75" customHeight="1">
      <c r="G766" s="11"/>
      <c r="H766" s="11"/>
      <c r="M766" s="30"/>
    </row>
    <row r="767" ht="15.75" customHeight="1">
      <c r="G767" s="11"/>
      <c r="H767" s="11"/>
      <c r="M767" s="30"/>
    </row>
    <row r="768" ht="15.75" customHeight="1">
      <c r="G768" s="11"/>
      <c r="H768" s="11"/>
      <c r="M768" s="30"/>
    </row>
    <row r="769" ht="15.75" customHeight="1">
      <c r="G769" s="11"/>
      <c r="H769" s="11"/>
      <c r="M769" s="30"/>
    </row>
    <row r="770" ht="15.75" customHeight="1">
      <c r="G770" s="11"/>
      <c r="H770" s="11"/>
      <c r="M770" s="30"/>
    </row>
    <row r="771" ht="15.75" customHeight="1">
      <c r="G771" s="11"/>
      <c r="H771" s="11"/>
      <c r="M771" s="30"/>
    </row>
    <row r="772" ht="15.75" customHeight="1">
      <c r="G772" s="11"/>
      <c r="H772" s="11"/>
      <c r="M772" s="30"/>
    </row>
    <row r="773" ht="15.75" customHeight="1">
      <c r="G773" s="11"/>
      <c r="H773" s="11"/>
      <c r="M773" s="30"/>
    </row>
    <row r="774" ht="15.75" customHeight="1">
      <c r="G774" s="11"/>
      <c r="H774" s="11"/>
      <c r="M774" s="30"/>
    </row>
    <row r="775" ht="15.75" customHeight="1">
      <c r="G775" s="11"/>
      <c r="H775" s="11"/>
      <c r="M775" s="30"/>
    </row>
    <row r="776" ht="15.75" customHeight="1">
      <c r="G776" s="11"/>
      <c r="H776" s="11"/>
      <c r="M776" s="30"/>
    </row>
    <row r="777" ht="15.75" customHeight="1">
      <c r="G777" s="11"/>
      <c r="H777" s="11"/>
      <c r="M777" s="30"/>
    </row>
    <row r="778" ht="15.75" customHeight="1">
      <c r="G778" s="11"/>
      <c r="H778" s="11"/>
      <c r="M778" s="30"/>
    </row>
    <row r="779" ht="15.75" customHeight="1">
      <c r="G779" s="11"/>
      <c r="H779" s="11"/>
      <c r="M779" s="30"/>
    </row>
    <row r="780" ht="15.75" customHeight="1">
      <c r="G780" s="11"/>
      <c r="H780" s="11"/>
      <c r="M780" s="30"/>
    </row>
    <row r="781" ht="15.75" customHeight="1">
      <c r="G781" s="11"/>
      <c r="H781" s="11"/>
      <c r="M781" s="30"/>
    </row>
    <row r="782" ht="15.75" customHeight="1">
      <c r="G782" s="11"/>
      <c r="H782" s="11"/>
      <c r="M782" s="30"/>
    </row>
    <row r="783" ht="15.75" customHeight="1">
      <c r="G783" s="11"/>
      <c r="H783" s="11"/>
      <c r="M783" s="30"/>
    </row>
    <row r="784" ht="15.75" customHeight="1">
      <c r="G784" s="11"/>
      <c r="H784" s="11"/>
      <c r="M784" s="30"/>
    </row>
    <row r="785" ht="15.75" customHeight="1">
      <c r="G785" s="11"/>
      <c r="H785" s="11"/>
      <c r="M785" s="30"/>
    </row>
    <row r="786" ht="15.75" customHeight="1">
      <c r="G786" s="11"/>
      <c r="H786" s="11"/>
      <c r="M786" s="30"/>
    </row>
    <row r="787" ht="15.75" customHeight="1">
      <c r="G787" s="11"/>
      <c r="H787" s="11"/>
      <c r="M787" s="30"/>
    </row>
    <row r="788" ht="15.75" customHeight="1">
      <c r="G788" s="11"/>
      <c r="H788" s="11"/>
      <c r="M788" s="30"/>
    </row>
    <row r="789" ht="15.75" customHeight="1">
      <c r="G789" s="11"/>
      <c r="H789" s="11"/>
      <c r="M789" s="30"/>
    </row>
    <row r="790" ht="15.75" customHeight="1">
      <c r="G790" s="11"/>
      <c r="H790" s="11"/>
      <c r="M790" s="30"/>
    </row>
    <row r="791" ht="15.75" customHeight="1">
      <c r="G791" s="11"/>
      <c r="H791" s="11"/>
      <c r="M791" s="30"/>
    </row>
    <row r="792" ht="15.75" customHeight="1">
      <c r="G792" s="11"/>
      <c r="H792" s="11"/>
      <c r="M792" s="30"/>
    </row>
    <row r="793" ht="15.75" customHeight="1">
      <c r="G793" s="11"/>
      <c r="H793" s="11"/>
      <c r="M793" s="30"/>
    </row>
    <row r="794" ht="15.75" customHeight="1">
      <c r="G794" s="11"/>
      <c r="H794" s="11"/>
      <c r="M794" s="30"/>
    </row>
    <row r="795" ht="15.75" customHeight="1">
      <c r="G795" s="11"/>
      <c r="H795" s="11"/>
      <c r="M795" s="30"/>
    </row>
    <row r="796" ht="15.75" customHeight="1">
      <c r="G796" s="11"/>
      <c r="H796" s="11"/>
      <c r="M796" s="30"/>
    </row>
    <row r="797" ht="15.75" customHeight="1">
      <c r="G797" s="11"/>
      <c r="H797" s="11"/>
      <c r="M797" s="30"/>
    </row>
    <row r="798" ht="15.75" customHeight="1">
      <c r="G798" s="11"/>
      <c r="H798" s="11"/>
      <c r="M798" s="30"/>
    </row>
    <row r="799" ht="15.75" customHeight="1">
      <c r="G799" s="11"/>
      <c r="H799" s="11"/>
      <c r="M799" s="30"/>
    </row>
    <row r="800" ht="15.75" customHeight="1">
      <c r="G800" s="11"/>
      <c r="H800" s="11"/>
      <c r="M800" s="30"/>
    </row>
    <row r="801" ht="15.75" customHeight="1">
      <c r="G801" s="11"/>
      <c r="H801" s="11"/>
      <c r="M801" s="30"/>
    </row>
    <row r="802" ht="15.75" customHeight="1">
      <c r="G802" s="11"/>
      <c r="H802" s="11"/>
      <c r="M802" s="30"/>
    </row>
    <row r="803" ht="15.75" customHeight="1">
      <c r="G803" s="11"/>
      <c r="H803" s="11"/>
      <c r="M803" s="30"/>
    </row>
    <row r="804" ht="15.75" customHeight="1">
      <c r="G804" s="11"/>
      <c r="H804" s="11"/>
      <c r="M804" s="30"/>
    </row>
    <row r="805" ht="15.75" customHeight="1">
      <c r="G805" s="11"/>
      <c r="H805" s="11"/>
      <c r="M805" s="30"/>
    </row>
    <row r="806" ht="15.75" customHeight="1">
      <c r="G806" s="11"/>
      <c r="H806" s="11"/>
      <c r="M806" s="30"/>
    </row>
    <row r="807" ht="15.75" customHeight="1">
      <c r="G807" s="11"/>
      <c r="H807" s="11"/>
      <c r="M807" s="30"/>
    </row>
    <row r="808" ht="15.75" customHeight="1">
      <c r="G808" s="11"/>
      <c r="H808" s="11"/>
      <c r="M808" s="30"/>
    </row>
    <row r="809" ht="15.75" customHeight="1">
      <c r="G809" s="11"/>
      <c r="H809" s="11"/>
      <c r="M809" s="30"/>
    </row>
    <row r="810" ht="15.75" customHeight="1">
      <c r="G810" s="11"/>
      <c r="H810" s="11"/>
      <c r="M810" s="30"/>
    </row>
    <row r="811" ht="15.75" customHeight="1">
      <c r="G811" s="11"/>
      <c r="H811" s="11"/>
      <c r="M811" s="30"/>
    </row>
    <row r="812" ht="15.75" customHeight="1">
      <c r="G812" s="11"/>
      <c r="H812" s="11"/>
      <c r="M812" s="30"/>
    </row>
    <row r="813" ht="15.75" customHeight="1">
      <c r="G813" s="11"/>
      <c r="H813" s="11"/>
      <c r="M813" s="30"/>
    </row>
    <row r="814" ht="15.75" customHeight="1">
      <c r="G814" s="11"/>
      <c r="H814" s="11"/>
      <c r="M814" s="30"/>
    </row>
    <row r="815" ht="15.75" customHeight="1">
      <c r="G815" s="11"/>
      <c r="H815" s="11"/>
      <c r="M815" s="30"/>
    </row>
    <row r="816" ht="15.75" customHeight="1">
      <c r="G816" s="11"/>
      <c r="H816" s="11"/>
      <c r="M816" s="30"/>
    </row>
    <row r="817" ht="15.75" customHeight="1">
      <c r="G817" s="11"/>
      <c r="H817" s="11"/>
      <c r="M817" s="30"/>
    </row>
    <row r="818" ht="15.75" customHeight="1">
      <c r="G818" s="11"/>
      <c r="H818" s="11"/>
      <c r="M818" s="30"/>
    </row>
    <row r="819" ht="15.75" customHeight="1">
      <c r="G819" s="11"/>
      <c r="H819" s="11"/>
      <c r="M819" s="30"/>
    </row>
    <row r="820" ht="15.75" customHeight="1">
      <c r="G820" s="11"/>
      <c r="H820" s="11"/>
      <c r="M820" s="30"/>
    </row>
    <row r="821" ht="15.75" customHeight="1">
      <c r="G821" s="11"/>
      <c r="H821" s="11"/>
      <c r="M821" s="30"/>
    </row>
    <row r="822" ht="15.75" customHeight="1">
      <c r="G822" s="11"/>
      <c r="H822" s="11"/>
      <c r="M822" s="30"/>
    </row>
    <row r="823" ht="15.75" customHeight="1">
      <c r="G823" s="11"/>
      <c r="H823" s="11"/>
      <c r="M823" s="30"/>
    </row>
    <row r="824" ht="15.75" customHeight="1">
      <c r="G824" s="11"/>
      <c r="H824" s="11"/>
      <c r="M824" s="30"/>
    </row>
    <row r="825" ht="15.75" customHeight="1">
      <c r="G825" s="11"/>
      <c r="H825" s="11"/>
      <c r="M825" s="30"/>
    </row>
    <row r="826" ht="15.75" customHeight="1">
      <c r="G826" s="11"/>
      <c r="H826" s="11"/>
      <c r="M826" s="30"/>
    </row>
    <row r="827" ht="15.75" customHeight="1">
      <c r="G827" s="11"/>
      <c r="H827" s="11"/>
      <c r="M827" s="30"/>
    </row>
    <row r="828" ht="15.75" customHeight="1">
      <c r="G828" s="11"/>
      <c r="H828" s="11"/>
      <c r="M828" s="30"/>
    </row>
    <row r="829" ht="15.75" customHeight="1">
      <c r="G829" s="11"/>
      <c r="H829" s="11"/>
      <c r="M829" s="30"/>
    </row>
    <row r="830" ht="15.75" customHeight="1">
      <c r="G830" s="11"/>
      <c r="H830" s="11"/>
      <c r="M830" s="30"/>
    </row>
    <row r="831" ht="15.75" customHeight="1">
      <c r="G831" s="11"/>
      <c r="H831" s="11"/>
      <c r="M831" s="30"/>
    </row>
    <row r="832" ht="15.75" customHeight="1">
      <c r="G832" s="11"/>
      <c r="H832" s="11"/>
      <c r="M832" s="30"/>
    </row>
    <row r="833" ht="15.75" customHeight="1">
      <c r="G833" s="11"/>
      <c r="H833" s="11"/>
      <c r="M833" s="30"/>
    </row>
    <row r="834" ht="15.75" customHeight="1">
      <c r="G834" s="11"/>
      <c r="H834" s="11"/>
      <c r="M834" s="30"/>
    </row>
    <row r="835" ht="15.75" customHeight="1">
      <c r="G835" s="11"/>
      <c r="H835" s="11"/>
      <c r="M835" s="30"/>
    </row>
    <row r="836" ht="15.75" customHeight="1">
      <c r="G836" s="11"/>
      <c r="H836" s="11"/>
      <c r="M836" s="30"/>
    </row>
    <row r="837" ht="15.75" customHeight="1">
      <c r="G837" s="11"/>
      <c r="H837" s="11"/>
      <c r="M837" s="30"/>
    </row>
    <row r="838" ht="15.75" customHeight="1">
      <c r="G838" s="11"/>
      <c r="H838" s="11"/>
      <c r="M838" s="30"/>
    </row>
    <row r="839" ht="15.75" customHeight="1">
      <c r="G839" s="11"/>
      <c r="H839" s="11"/>
      <c r="M839" s="30"/>
    </row>
    <row r="840" ht="15.75" customHeight="1">
      <c r="G840" s="11"/>
      <c r="H840" s="11"/>
      <c r="M840" s="30"/>
    </row>
    <row r="841" ht="15.75" customHeight="1">
      <c r="G841" s="11"/>
      <c r="H841" s="11"/>
      <c r="M841" s="30"/>
    </row>
    <row r="842" ht="15.75" customHeight="1">
      <c r="G842" s="11"/>
      <c r="H842" s="11"/>
      <c r="M842" s="30"/>
    </row>
    <row r="843" ht="15.75" customHeight="1">
      <c r="G843" s="11"/>
      <c r="H843" s="11"/>
      <c r="M843" s="30"/>
    </row>
    <row r="844" ht="15.75" customHeight="1">
      <c r="G844" s="11"/>
      <c r="H844" s="11"/>
      <c r="M844" s="30"/>
    </row>
    <row r="845" ht="15.75" customHeight="1">
      <c r="G845" s="11"/>
      <c r="H845" s="11"/>
      <c r="M845" s="30"/>
    </row>
    <row r="846" ht="15.75" customHeight="1">
      <c r="G846" s="11"/>
      <c r="H846" s="11"/>
      <c r="M846" s="30"/>
    </row>
    <row r="847" ht="15.75" customHeight="1">
      <c r="G847" s="11"/>
      <c r="H847" s="11"/>
      <c r="M847" s="30"/>
    </row>
    <row r="848" ht="15.75" customHeight="1">
      <c r="G848" s="11"/>
      <c r="H848" s="11"/>
      <c r="M848" s="30"/>
    </row>
    <row r="849" ht="15.75" customHeight="1">
      <c r="G849" s="11"/>
      <c r="H849" s="11"/>
      <c r="M849" s="30"/>
    </row>
    <row r="850" ht="15.75" customHeight="1">
      <c r="G850" s="11"/>
      <c r="H850" s="11"/>
      <c r="M850" s="30"/>
    </row>
    <row r="851" ht="15.75" customHeight="1">
      <c r="G851" s="11"/>
      <c r="H851" s="11"/>
      <c r="M851" s="30"/>
    </row>
    <row r="852" ht="15.75" customHeight="1">
      <c r="G852" s="11"/>
      <c r="H852" s="11"/>
      <c r="M852" s="30"/>
    </row>
    <row r="853" ht="15.75" customHeight="1">
      <c r="G853" s="11"/>
      <c r="H853" s="11"/>
      <c r="M853" s="30"/>
    </row>
    <row r="854" ht="15.75" customHeight="1">
      <c r="G854" s="11"/>
      <c r="H854" s="11"/>
      <c r="M854" s="30"/>
    </row>
    <row r="855" ht="15.75" customHeight="1">
      <c r="G855" s="11"/>
      <c r="H855" s="11"/>
      <c r="M855" s="30"/>
    </row>
    <row r="856" ht="15.75" customHeight="1">
      <c r="G856" s="11"/>
      <c r="H856" s="11"/>
      <c r="M856" s="30"/>
    </row>
    <row r="857" ht="15.75" customHeight="1">
      <c r="G857" s="11"/>
      <c r="H857" s="11"/>
      <c r="M857" s="30"/>
    </row>
    <row r="858" ht="15.75" customHeight="1">
      <c r="G858" s="11"/>
      <c r="H858" s="11"/>
      <c r="M858" s="30"/>
    </row>
    <row r="859" ht="15.75" customHeight="1">
      <c r="G859" s="11"/>
      <c r="H859" s="11"/>
      <c r="M859" s="30"/>
    </row>
    <row r="860" ht="15.75" customHeight="1">
      <c r="G860" s="11"/>
      <c r="H860" s="11"/>
      <c r="M860" s="30"/>
    </row>
    <row r="861" ht="15.75" customHeight="1">
      <c r="G861" s="11"/>
      <c r="H861" s="11"/>
      <c r="M861" s="30"/>
    </row>
    <row r="862" ht="15.75" customHeight="1">
      <c r="G862" s="11"/>
      <c r="H862" s="11"/>
      <c r="M862" s="30"/>
    </row>
    <row r="863" ht="15.75" customHeight="1">
      <c r="G863" s="11"/>
      <c r="H863" s="11"/>
      <c r="M863" s="30"/>
    </row>
    <row r="864" ht="15.75" customHeight="1">
      <c r="G864" s="11"/>
      <c r="H864" s="11"/>
      <c r="M864" s="30"/>
    </row>
    <row r="865" ht="15.75" customHeight="1">
      <c r="G865" s="11"/>
      <c r="H865" s="11"/>
      <c r="M865" s="30"/>
    </row>
    <row r="866" ht="15.75" customHeight="1">
      <c r="G866" s="11"/>
      <c r="H866" s="11"/>
      <c r="M866" s="30"/>
    </row>
    <row r="867" ht="15.75" customHeight="1">
      <c r="G867" s="11"/>
      <c r="H867" s="11"/>
      <c r="M867" s="30"/>
    </row>
    <row r="868" ht="15.75" customHeight="1">
      <c r="G868" s="11"/>
      <c r="H868" s="11"/>
      <c r="M868" s="30"/>
    </row>
    <row r="869" ht="15.75" customHeight="1">
      <c r="G869" s="11"/>
      <c r="H869" s="11"/>
      <c r="M869" s="30"/>
    </row>
    <row r="870" ht="15.75" customHeight="1">
      <c r="G870" s="11"/>
      <c r="H870" s="11"/>
      <c r="M870" s="30"/>
    </row>
    <row r="871" ht="15.75" customHeight="1">
      <c r="G871" s="11"/>
      <c r="H871" s="11"/>
      <c r="M871" s="30"/>
    </row>
    <row r="872" ht="15.75" customHeight="1">
      <c r="G872" s="11"/>
      <c r="H872" s="11"/>
      <c r="M872" s="30"/>
    </row>
    <row r="873" ht="15.75" customHeight="1">
      <c r="G873" s="11"/>
      <c r="H873" s="11"/>
      <c r="M873" s="30"/>
    </row>
    <row r="874" ht="15.75" customHeight="1">
      <c r="G874" s="11"/>
      <c r="H874" s="11"/>
      <c r="M874" s="30"/>
    </row>
    <row r="875" ht="15.75" customHeight="1">
      <c r="G875" s="11"/>
      <c r="H875" s="11"/>
      <c r="M875" s="30"/>
    </row>
    <row r="876" ht="15.75" customHeight="1">
      <c r="G876" s="11"/>
      <c r="H876" s="11"/>
      <c r="M876" s="30"/>
    </row>
    <row r="877" ht="15.75" customHeight="1">
      <c r="G877" s="11"/>
      <c r="H877" s="11"/>
      <c r="M877" s="30"/>
    </row>
    <row r="878" ht="15.75" customHeight="1">
      <c r="G878" s="11"/>
      <c r="H878" s="11"/>
      <c r="M878" s="30"/>
    </row>
    <row r="879" ht="15.75" customHeight="1">
      <c r="G879" s="11"/>
      <c r="H879" s="11"/>
      <c r="M879" s="30"/>
    </row>
    <row r="880" ht="15.75" customHeight="1">
      <c r="G880" s="11"/>
      <c r="H880" s="11"/>
      <c r="M880" s="30"/>
    </row>
    <row r="881" ht="15.75" customHeight="1">
      <c r="G881" s="11"/>
      <c r="H881" s="11"/>
      <c r="M881" s="30"/>
    </row>
    <row r="882" ht="15.75" customHeight="1">
      <c r="G882" s="11"/>
      <c r="H882" s="11"/>
      <c r="M882" s="30"/>
    </row>
    <row r="883" ht="15.75" customHeight="1">
      <c r="G883" s="11"/>
      <c r="H883" s="11"/>
      <c r="M883" s="30"/>
    </row>
    <row r="884" ht="15.75" customHeight="1">
      <c r="G884" s="11"/>
      <c r="H884" s="11"/>
      <c r="M884" s="30"/>
    </row>
    <row r="885" ht="15.75" customHeight="1">
      <c r="G885" s="11"/>
      <c r="H885" s="11"/>
      <c r="M885" s="30"/>
    </row>
    <row r="886" ht="15.75" customHeight="1">
      <c r="G886" s="11"/>
      <c r="H886" s="11"/>
      <c r="M886" s="30"/>
    </row>
    <row r="887" ht="15.75" customHeight="1">
      <c r="G887" s="11"/>
      <c r="H887" s="11"/>
      <c r="M887" s="30"/>
    </row>
    <row r="888" ht="15.75" customHeight="1">
      <c r="G888" s="11"/>
      <c r="H888" s="11"/>
      <c r="M888" s="30"/>
    </row>
    <row r="889" ht="15.75" customHeight="1">
      <c r="G889" s="11"/>
      <c r="H889" s="11"/>
      <c r="M889" s="30"/>
    </row>
    <row r="890" ht="15.75" customHeight="1">
      <c r="G890" s="11"/>
      <c r="H890" s="11"/>
      <c r="M890" s="30"/>
    </row>
    <row r="891" ht="15.75" customHeight="1">
      <c r="G891" s="11"/>
      <c r="H891" s="11"/>
      <c r="M891" s="30"/>
    </row>
    <row r="892" ht="15.75" customHeight="1">
      <c r="G892" s="11"/>
      <c r="H892" s="11"/>
      <c r="M892" s="30"/>
    </row>
    <row r="893" ht="15.75" customHeight="1">
      <c r="G893" s="11"/>
      <c r="H893" s="11"/>
      <c r="M893" s="30"/>
    </row>
    <row r="894" ht="15.75" customHeight="1">
      <c r="G894" s="11"/>
      <c r="H894" s="11"/>
      <c r="M894" s="30"/>
    </row>
    <row r="895" ht="15.75" customHeight="1">
      <c r="G895" s="11"/>
      <c r="H895" s="11"/>
      <c r="M895" s="30"/>
    </row>
    <row r="896" ht="15.75" customHeight="1">
      <c r="G896" s="11"/>
      <c r="H896" s="11"/>
      <c r="M896" s="30"/>
    </row>
    <row r="897" ht="15.75" customHeight="1">
      <c r="G897" s="11"/>
      <c r="H897" s="11"/>
      <c r="M897" s="30"/>
    </row>
    <row r="898" ht="15.75" customHeight="1">
      <c r="G898" s="11"/>
      <c r="H898" s="11"/>
      <c r="M898" s="30"/>
    </row>
    <row r="899" ht="15.75" customHeight="1">
      <c r="G899" s="11"/>
      <c r="H899" s="11"/>
      <c r="M899" s="30"/>
    </row>
    <row r="900" ht="15.75" customHeight="1">
      <c r="G900" s="11"/>
      <c r="H900" s="11"/>
      <c r="M900" s="30"/>
    </row>
    <row r="901" ht="15.75" customHeight="1">
      <c r="G901" s="11"/>
      <c r="H901" s="11"/>
      <c r="M901" s="30"/>
    </row>
    <row r="902" ht="15.75" customHeight="1">
      <c r="G902" s="11"/>
      <c r="H902" s="11"/>
      <c r="M902" s="30"/>
    </row>
    <row r="903" ht="15.75" customHeight="1">
      <c r="G903" s="11"/>
      <c r="H903" s="11"/>
      <c r="M903" s="30"/>
    </row>
    <row r="904" ht="15.75" customHeight="1">
      <c r="G904" s="11"/>
      <c r="H904" s="11"/>
      <c r="M904" s="30"/>
    </row>
    <row r="905" ht="15.75" customHeight="1">
      <c r="G905" s="11"/>
      <c r="H905" s="11"/>
      <c r="M905" s="30"/>
    </row>
    <row r="906" ht="15.75" customHeight="1">
      <c r="G906" s="11"/>
      <c r="H906" s="11"/>
      <c r="M906" s="30"/>
    </row>
    <row r="907" ht="15.75" customHeight="1">
      <c r="G907" s="11"/>
      <c r="H907" s="11"/>
      <c r="M907" s="30"/>
    </row>
    <row r="908" ht="15.75" customHeight="1">
      <c r="G908" s="11"/>
      <c r="H908" s="11"/>
      <c r="M908" s="30"/>
    </row>
    <row r="909" ht="15.75" customHeight="1">
      <c r="G909" s="11"/>
      <c r="H909" s="11"/>
      <c r="M909" s="30"/>
    </row>
    <row r="910" ht="15.75" customHeight="1">
      <c r="G910" s="11"/>
      <c r="H910" s="11"/>
      <c r="M910" s="30"/>
    </row>
    <row r="911" ht="15.75" customHeight="1">
      <c r="G911" s="11"/>
      <c r="H911" s="11"/>
      <c r="M911" s="30"/>
    </row>
    <row r="912" ht="15.75" customHeight="1">
      <c r="G912" s="11"/>
      <c r="H912" s="11"/>
      <c r="M912" s="30"/>
    </row>
    <row r="913" ht="15.75" customHeight="1">
      <c r="G913" s="11"/>
      <c r="H913" s="11"/>
      <c r="M913" s="30"/>
    </row>
    <row r="914" ht="15.75" customHeight="1">
      <c r="G914" s="11"/>
      <c r="H914" s="11"/>
      <c r="M914" s="30"/>
    </row>
    <row r="915" ht="15.75" customHeight="1">
      <c r="G915" s="11"/>
      <c r="H915" s="11"/>
      <c r="M915" s="30"/>
    </row>
    <row r="916" ht="15.75" customHeight="1">
      <c r="G916" s="11"/>
      <c r="H916" s="11"/>
      <c r="M916" s="30"/>
    </row>
    <row r="917" ht="15.75" customHeight="1">
      <c r="G917" s="11"/>
      <c r="H917" s="11"/>
      <c r="M917" s="30"/>
    </row>
    <row r="918" ht="15.75" customHeight="1">
      <c r="G918" s="11"/>
      <c r="H918" s="11"/>
      <c r="M918" s="30"/>
    </row>
    <row r="919" ht="15.75" customHeight="1">
      <c r="G919" s="11"/>
      <c r="H919" s="11"/>
      <c r="M919" s="30"/>
    </row>
    <row r="920" ht="15.75" customHeight="1">
      <c r="G920" s="11"/>
      <c r="H920" s="11"/>
      <c r="M920" s="30"/>
    </row>
    <row r="921" ht="15.75" customHeight="1">
      <c r="G921" s="11"/>
      <c r="H921" s="11"/>
      <c r="M921" s="30"/>
    </row>
    <row r="922" ht="15.75" customHeight="1">
      <c r="G922" s="11"/>
      <c r="H922" s="11"/>
      <c r="M922" s="30"/>
    </row>
    <row r="923" ht="15.75" customHeight="1">
      <c r="G923" s="11"/>
      <c r="H923" s="11"/>
      <c r="M923" s="30"/>
    </row>
    <row r="924" ht="15.75" customHeight="1">
      <c r="G924" s="11"/>
      <c r="H924" s="11"/>
      <c r="M924" s="30"/>
    </row>
    <row r="925" ht="15.75" customHeight="1">
      <c r="G925" s="11"/>
      <c r="H925" s="11"/>
      <c r="M925" s="30"/>
    </row>
    <row r="926" ht="15.75" customHeight="1">
      <c r="G926" s="11"/>
      <c r="H926" s="11"/>
      <c r="M926" s="30"/>
    </row>
    <row r="927" ht="15.75" customHeight="1">
      <c r="G927" s="11"/>
      <c r="H927" s="11"/>
      <c r="M927" s="30"/>
    </row>
    <row r="928" ht="15.75" customHeight="1">
      <c r="G928" s="11"/>
      <c r="H928" s="11"/>
      <c r="M928" s="30"/>
    </row>
    <row r="929" ht="15.75" customHeight="1">
      <c r="G929" s="11"/>
      <c r="H929" s="11"/>
      <c r="M929" s="30"/>
    </row>
    <row r="930" ht="15.75" customHeight="1">
      <c r="G930" s="11"/>
      <c r="H930" s="11"/>
      <c r="M930" s="30"/>
    </row>
    <row r="931" ht="15.75" customHeight="1">
      <c r="G931" s="11"/>
      <c r="H931" s="11"/>
      <c r="M931" s="30"/>
    </row>
    <row r="932" ht="15.75" customHeight="1">
      <c r="G932" s="11"/>
      <c r="H932" s="11"/>
      <c r="M932" s="30"/>
    </row>
    <row r="933" ht="15.75" customHeight="1">
      <c r="G933" s="11"/>
      <c r="H933" s="11"/>
      <c r="M933" s="30"/>
    </row>
    <row r="934" ht="15.75" customHeight="1">
      <c r="G934" s="11"/>
      <c r="H934" s="11"/>
      <c r="M934" s="30"/>
    </row>
    <row r="935" ht="15.75" customHeight="1">
      <c r="G935" s="11"/>
      <c r="H935" s="11"/>
      <c r="M935" s="30"/>
    </row>
    <row r="936" ht="15.75" customHeight="1">
      <c r="G936" s="11"/>
      <c r="H936" s="11"/>
      <c r="M936" s="30"/>
    </row>
    <row r="937" ht="15.75" customHeight="1">
      <c r="G937" s="11"/>
      <c r="H937" s="11"/>
      <c r="M937" s="30"/>
    </row>
    <row r="938" ht="15.75" customHeight="1">
      <c r="G938" s="11"/>
      <c r="H938" s="11"/>
      <c r="M938" s="30"/>
    </row>
    <row r="939" ht="15.75" customHeight="1">
      <c r="G939" s="11"/>
      <c r="H939" s="11"/>
      <c r="M939" s="30"/>
    </row>
    <row r="940" ht="15.75" customHeight="1">
      <c r="G940" s="11"/>
      <c r="H940" s="11"/>
      <c r="M940" s="30"/>
    </row>
    <row r="941" ht="15.75" customHeight="1">
      <c r="G941" s="11"/>
      <c r="H941" s="11"/>
      <c r="M941" s="30"/>
    </row>
    <row r="942" ht="15.75" customHeight="1">
      <c r="G942" s="11"/>
      <c r="H942" s="11"/>
      <c r="M942" s="30"/>
    </row>
    <row r="943" ht="15.75" customHeight="1">
      <c r="G943" s="11"/>
      <c r="H943" s="11"/>
      <c r="M943" s="30"/>
    </row>
    <row r="944" ht="15.75" customHeight="1">
      <c r="G944" s="11"/>
      <c r="H944" s="11"/>
      <c r="M944" s="30"/>
    </row>
    <row r="945" ht="15.75" customHeight="1">
      <c r="G945" s="11"/>
      <c r="H945" s="11"/>
      <c r="M945" s="30"/>
    </row>
    <row r="946" ht="15.75" customHeight="1">
      <c r="G946" s="11"/>
      <c r="H946" s="11"/>
      <c r="M946" s="30"/>
    </row>
    <row r="947" ht="15.75" customHeight="1">
      <c r="G947" s="11"/>
      <c r="H947" s="11"/>
      <c r="M947" s="30"/>
    </row>
    <row r="948" ht="15.75" customHeight="1">
      <c r="G948" s="11"/>
      <c r="H948" s="11"/>
      <c r="M948" s="30"/>
    </row>
    <row r="949" ht="15.75" customHeight="1">
      <c r="G949" s="11"/>
      <c r="H949" s="11"/>
      <c r="M949" s="30"/>
    </row>
    <row r="950" ht="15.75" customHeight="1">
      <c r="G950" s="11"/>
      <c r="H950" s="11"/>
      <c r="M950" s="30"/>
    </row>
    <row r="951" ht="15.75" customHeight="1">
      <c r="G951" s="11"/>
      <c r="H951" s="11"/>
      <c r="M951" s="30"/>
    </row>
    <row r="952" ht="15.75" customHeight="1">
      <c r="G952" s="11"/>
      <c r="H952" s="11"/>
      <c r="M952" s="30"/>
    </row>
    <row r="953" ht="15.75" customHeight="1">
      <c r="G953" s="11"/>
      <c r="H953" s="11"/>
      <c r="M953" s="30"/>
    </row>
    <row r="954" ht="15.75" customHeight="1">
      <c r="G954" s="11"/>
      <c r="H954" s="11"/>
      <c r="M954" s="30"/>
    </row>
    <row r="955" ht="15.75" customHeight="1">
      <c r="G955" s="11"/>
      <c r="H955" s="11"/>
      <c r="M955" s="30"/>
    </row>
    <row r="956" ht="15.75" customHeight="1">
      <c r="G956" s="11"/>
      <c r="H956" s="11"/>
      <c r="M956" s="30"/>
    </row>
    <row r="957" ht="15.75" customHeight="1">
      <c r="G957" s="11"/>
      <c r="H957" s="11"/>
      <c r="M957" s="30"/>
    </row>
    <row r="958" ht="15.75" customHeight="1">
      <c r="G958" s="11"/>
      <c r="H958" s="11"/>
      <c r="M958" s="30"/>
    </row>
    <row r="959" ht="15.75" customHeight="1">
      <c r="G959" s="11"/>
      <c r="H959" s="11"/>
      <c r="M959" s="30"/>
    </row>
    <row r="960" ht="15.75" customHeight="1">
      <c r="G960" s="11"/>
      <c r="H960" s="11"/>
      <c r="M960" s="30"/>
    </row>
    <row r="961" ht="15.75" customHeight="1">
      <c r="G961" s="11"/>
      <c r="H961" s="11"/>
      <c r="M961" s="30"/>
    </row>
    <row r="962" ht="15.75" customHeight="1">
      <c r="G962" s="11"/>
      <c r="H962" s="11"/>
      <c r="M962" s="30"/>
    </row>
    <row r="963" ht="15.75" customHeight="1">
      <c r="G963" s="11"/>
      <c r="H963" s="11"/>
      <c r="M963" s="30"/>
    </row>
    <row r="964" ht="15.75" customHeight="1">
      <c r="G964" s="11"/>
      <c r="H964" s="11"/>
      <c r="M964" s="30"/>
    </row>
    <row r="965" ht="15.75" customHeight="1">
      <c r="G965" s="11"/>
      <c r="H965" s="11"/>
      <c r="M965" s="30"/>
    </row>
    <row r="966" ht="15.75" customHeight="1">
      <c r="G966" s="11"/>
      <c r="H966" s="11"/>
      <c r="M966" s="30"/>
    </row>
    <row r="967" ht="15.75" customHeight="1">
      <c r="G967" s="11"/>
      <c r="H967" s="11"/>
      <c r="M967" s="30"/>
    </row>
    <row r="968" ht="15.75" customHeight="1">
      <c r="G968" s="11"/>
      <c r="H968" s="11"/>
      <c r="M968" s="30"/>
    </row>
    <row r="969" ht="15.75" customHeight="1">
      <c r="G969" s="11"/>
      <c r="H969" s="11"/>
      <c r="M969" s="30"/>
    </row>
    <row r="970" ht="15.75" customHeight="1">
      <c r="G970" s="11"/>
      <c r="H970" s="11"/>
      <c r="M970" s="30"/>
    </row>
    <row r="971" ht="15.75" customHeight="1">
      <c r="G971" s="11"/>
      <c r="H971" s="11"/>
      <c r="M971" s="30"/>
    </row>
    <row r="972" ht="15.75" customHeight="1">
      <c r="G972" s="11"/>
      <c r="H972" s="11"/>
      <c r="M972" s="30"/>
    </row>
    <row r="973" ht="15.75" customHeight="1">
      <c r="G973" s="11"/>
      <c r="H973" s="11"/>
      <c r="M973" s="30"/>
    </row>
    <row r="974" ht="15.75" customHeight="1">
      <c r="G974" s="11"/>
      <c r="H974" s="11"/>
      <c r="M974" s="30"/>
    </row>
    <row r="975" ht="15.75" customHeight="1">
      <c r="G975" s="11"/>
      <c r="H975" s="11"/>
      <c r="M975" s="30"/>
    </row>
    <row r="976" ht="15.75" customHeight="1">
      <c r="G976" s="11"/>
      <c r="H976" s="11"/>
      <c r="M976" s="30"/>
    </row>
    <row r="977" ht="15.75" customHeight="1">
      <c r="G977" s="11"/>
      <c r="H977" s="11"/>
      <c r="M977" s="30"/>
    </row>
    <row r="978" ht="15.75" customHeight="1">
      <c r="G978" s="11"/>
      <c r="H978" s="11"/>
      <c r="M978" s="30"/>
    </row>
    <row r="979" ht="15.75" customHeight="1">
      <c r="G979" s="11"/>
      <c r="H979" s="11"/>
      <c r="M979" s="30"/>
    </row>
    <row r="980" ht="15.75" customHeight="1">
      <c r="G980" s="11"/>
      <c r="H980" s="11"/>
      <c r="M980" s="30"/>
    </row>
    <row r="981" ht="15.75" customHeight="1">
      <c r="G981" s="11"/>
      <c r="H981" s="11"/>
      <c r="M981" s="30"/>
    </row>
    <row r="982" ht="15.75" customHeight="1">
      <c r="G982" s="11"/>
      <c r="H982" s="11"/>
      <c r="M982" s="30"/>
    </row>
    <row r="983" ht="15.75" customHeight="1">
      <c r="G983" s="11"/>
      <c r="H983" s="11"/>
      <c r="M983" s="30"/>
    </row>
    <row r="984" ht="15.75" customHeight="1">
      <c r="G984" s="11"/>
      <c r="H984" s="11"/>
      <c r="M984" s="30"/>
    </row>
    <row r="985" ht="15.75" customHeight="1">
      <c r="G985" s="11"/>
      <c r="H985" s="11"/>
      <c r="M985" s="30"/>
    </row>
    <row r="986" ht="15.75" customHeight="1">
      <c r="G986" s="11"/>
      <c r="H986" s="11"/>
      <c r="M986" s="30"/>
    </row>
    <row r="987" ht="15.75" customHeight="1">
      <c r="G987" s="11"/>
      <c r="H987" s="11"/>
      <c r="M987" s="30"/>
    </row>
    <row r="988" ht="15.75" customHeight="1">
      <c r="G988" s="11"/>
      <c r="H988" s="11"/>
      <c r="M988" s="30"/>
    </row>
    <row r="989" ht="15.75" customHeight="1">
      <c r="G989" s="11"/>
      <c r="H989" s="11"/>
      <c r="M989" s="30"/>
    </row>
    <row r="990" ht="15.75" customHeight="1">
      <c r="G990" s="11"/>
      <c r="H990" s="11"/>
      <c r="M990" s="30"/>
    </row>
    <row r="991" ht="15.75" customHeight="1">
      <c r="G991" s="11"/>
      <c r="H991" s="11"/>
      <c r="M991" s="30"/>
    </row>
    <row r="992" ht="15.75" customHeight="1">
      <c r="G992" s="11"/>
      <c r="H992" s="11"/>
      <c r="M992" s="30"/>
    </row>
    <row r="993" ht="15.75" customHeight="1">
      <c r="G993" s="11"/>
      <c r="H993" s="11"/>
      <c r="M993" s="30"/>
    </row>
    <row r="994" ht="15.75" customHeight="1">
      <c r="G994" s="11"/>
      <c r="H994" s="11"/>
      <c r="M994" s="30"/>
    </row>
    <row r="995" ht="15.75" customHeight="1">
      <c r="G995" s="11"/>
      <c r="H995" s="11"/>
      <c r="M995" s="30"/>
    </row>
    <row r="996" ht="15.75" customHeight="1">
      <c r="G996" s="11"/>
      <c r="H996" s="11"/>
      <c r="M996" s="30"/>
    </row>
    <row r="997" ht="15.75" customHeight="1">
      <c r="G997" s="11"/>
      <c r="H997" s="11"/>
      <c r="M997" s="30"/>
    </row>
    <row r="998" ht="15.75" customHeight="1">
      <c r="G998" s="11"/>
      <c r="H998" s="11"/>
      <c r="M998" s="30"/>
    </row>
    <row r="999">
      <c r="M999" s="30"/>
    </row>
    <row r="1000">
      <c r="M1000" s="30"/>
    </row>
  </sheetData>
  <customSheetViews>
    <customSheetView guid="{87D617A4-3D9E-4B30-B004-1B0B920E7C94}" filter="1" showAutoFilter="1">
      <autoFilter ref="$B$1:$B$537">
        <filterColumn colId="0">
          <filters>
            <filter val="CODER"/>
          </filters>
        </filterColumn>
      </autoFilter>
      <extLst>
        <ext uri="GoogleSheetsCustomDataVersion1">
          <go:sheetsCustomData xmlns:go="http://customooxmlschemas.google.com/" filterViewId="1860453200"/>
        </ext>
      </extLst>
    </customSheetView>
    <customSheetView guid="{B5A0AC94-2250-4AF6-BF1D-88DD77603B1A}" filter="1" showAutoFilter="1">
      <autoFilter ref="$B$1:$B$537">
        <filterColumn colId="0">
          <filters>
            <filter val="CODER"/>
          </filters>
        </filterColumn>
      </autoFilter>
      <extLst>
        <ext uri="GoogleSheetsCustomDataVersion1">
          <go:sheetsCustomData xmlns:go="http://customooxmlschemas.google.com/" filterViewId="875692166"/>
        </ext>
      </extLst>
    </customSheetView>
    <customSheetView guid="{5CA033D1-7861-43C6-AAE8-31256B01AD6C}" filter="1" showAutoFilter="1">
      <autoFilter ref="$G$1:$G$537"/>
      <extLst>
        <ext uri="GoogleSheetsCustomDataVersion1">
          <go:sheetsCustomData xmlns:go="http://customooxmlschemas.google.com/" filterViewId="355038449"/>
        </ext>
      </extLst>
    </customSheetView>
  </customSheetViews>
  <conditionalFormatting sqref="A1:B998">
    <cfRule type="cellIs" dxfId="0" priority="1" operator="equal">
      <formula>"A"</formula>
    </cfRule>
  </conditionalFormatting>
  <conditionalFormatting sqref="A1:B998">
    <cfRule type="cellIs" dxfId="1" priority="2" operator="equal">
      <formula>"B"</formula>
    </cfRule>
  </conditionalFormatting>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C18"/>
    <hyperlink r:id="rId16" ref="C19"/>
    <hyperlink r:id="rId17" ref="C20"/>
    <hyperlink r:id="rId18" ref="C21"/>
    <hyperlink r:id="rId19" ref="C22"/>
    <hyperlink r:id="rId20" ref="C23"/>
    <hyperlink r:id="rId21" ref="C24"/>
    <hyperlink r:id="rId22" ref="C25"/>
    <hyperlink r:id="rId23" ref="C26"/>
    <hyperlink r:id="rId24" ref="C27"/>
    <hyperlink r:id="rId25" ref="C28"/>
    <hyperlink r:id="rId26" ref="C29"/>
    <hyperlink r:id="rId27" ref="C30"/>
    <hyperlink r:id="rId28" ref="C31"/>
    <hyperlink r:id="rId29" ref="C32"/>
    <hyperlink r:id="rId30" ref="C33"/>
    <hyperlink r:id="rId31" ref="C34"/>
    <hyperlink r:id="rId32" ref="C35"/>
    <hyperlink r:id="rId33" ref="C36"/>
    <hyperlink r:id="rId34" ref="C37"/>
    <hyperlink r:id="rId35" ref="C38"/>
    <hyperlink r:id="rId36" ref="C39"/>
    <hyperlink r:id="rId37" ref="C40"/>
    <hyperlink r:id="rId38" ref="C41"/>
    <hyperlink r:id="rId39" ref="C42"/>
    <hyperlink r:id="rId40" ref="C43"/>
    <hyperlink r:id="rId41" ref="C44"/>
    <hyperlink r:id="rId42" ref="C45"/>
    <hyperlink r:id="rId43" ref="C46"/>
    <hyperlink r:id="rId44" ref="C47"/>
    <hyperlink r:id="rId45" ref="C48"/>
    <hyperlink r:id="rId46" ref="C49"/>
    <hyperlink r:id="rId47" ref="C50"/>
    <hyperlink r:id="rId48" ref="C51"/>
    <hyperlink r:id="rId49" ref="C52"/>
    <hyperlink r:id="rId50" ref="C53"/>
    <hyperlink r:id="rId51" ref="C54"/>
    <hyperlink r:id="rId52" ref="C55"/>
    <hyperlink r:id="rId53" ref="C56"/>
    <hyperlink r:id="rId54" ref="C57"/>
    <hyperlink r:id="rId55" ref="C58"/>
    <hyperlink r:id="rId56" ref="C59"/>
    <hyperlink r:id="rId57" ref="C60"/>
    <hyperlink r:id="rId58" ref="C61"/>
    <hyperlink r:id="rId59" ref="C62"/>
    <hyperlink r:id="rId60" ref="C63"/>
    <hyperlink r:id="rId61" ref="C64"/>
    <hyperlink r:id="rId62" ref="C65"/>
    <hyperlink r:id="rId63" ref="C66"/>
    <hyperlink r:id="rId64" ref="C67"/>
    <hyperlink r:id="rId65" ref="C68"/>
    <hyperlink r:id="rId66" ref="C69"/>
    <hyperlink r:id="rId67" ref="C70"/>
    <hyperlink r:id="rId68" ref="C71"/>
    <hyperlink r:id="rId69" ref="C72"/>
    <hyperlink r:id="rId70" ref="C73"/>
    <hyperlink r:id="rId71" ref="C74"/>
    <hyperlink r:id="rId72" ref="C75"/>
    <hyperlink r:id="rId73" ref="C76"/>
    <hyperlink r:id="rId74" ref="C77"/>
    <hyperlink r:id="rId75" ref="C78"/>
    <hyperlink r:id="rId76" ref="C79"/>
    <hyperlink r:id="rId77" ref="C80"/>
    <hyperlink r:id="rId78" ref="C81"/>
    <hyperlink r:id="rId79" ref="C82"/>
    <hyperlink r:id="rId80" ref="C83"/>
    <hyperlink r:id="rId81" ref="C84"/>
    <hyperlink r:id="rId82" ref="C85"/>
    <hyperlink r:id="rId83" ref="C86"/>
    <hyperlink r:id="rId84" ref="C87"/>
    <hyperlink r:id="rId85" ref="C88"/>
    <hyperlink r:id="rId86" ref="C89"/>
    <hyperlink r:id="rId87" ref="C92"/>
    <hyperlink r:id="rId88" ref="C93"/>
    <hyperlink r:id="rId89" ref="C94"/>
    <hyperlink r:id="rId90" ref="C95"/>
    <hyperlink r:id="rId91" ref="C96"/>
    <hyperlink r:id="rId92" ref="C97"/>
    <hyperlink r:id="rId93" ref="C98"/>
    <hyperlink r:id="rId94" ref="C99"/>
    <hyperlink r:id="rId95" ref="C100"/>
    <hyperlink r:id="rId96" ref="C101"/>
    <hyperlink r:id="rId97" ref="C102"/>
    <hyperlink r:id="rId98" ref="C103"/>
    <hyperlink r:id="rId99" ref="C104"/>
    <hyperlink r:id="rId100" ref="C105"/>
    <hyperlink r:id="rId101" ref="C106"/>
    <hyperlink r:id="rId102" ref="C107"/>
    <hyperlink r:id="rId103" ref="C108"/>
    <hyperlink r:id="rId104" ref="C109"/>
    <hyperlink r:id="rId105" ref="C110"/>
    <hyperlink r:id="rId106" ref="C111"/>
    <hyperlink r:id="rId107" ref="C112"/>
    <hyperlink r:id="rId108" ref="C113"/>
    <hyperlink r:id="rId109" ref="C114"/>
    <hyperlink r:id="rId110" ref="C115"/>
    <hyperlink r:id="rId111" ref="C116"/>
    <hyperlink r:id="rId112" ref="C117"/>
    <hyperlink r:id="rId113" ref="C118"/>
    <hyperlink r:id="rId114" ref="C119"/>
    <hyperlink r:id="rId115" ref="C120"/>
    <hyperlink r:id="rId116" ref="C121"/>
    <hyperlink r:id="rId117" ref="C122"/>
    <hyperlink r:id="rId118" ref="C123"/>
    <hyperlink r:id="rId119" ref="C124"/>
    <hyperlink r:id="rId120" ref="C125"/>
    <hyperlink r:id="rId121" ref="C126"/>
    <hyperlink r:id="rId122" ref="C127"/>
    <hyperlink r:id="rId123" ref="C128"/>
    <hyperlink r:id="rId124" ref="C129"/>
    <hyperlink r:id="rId125" ref="C130"/>
    <hyperlink r:id="rId126" ref="C131"/>
    <hyperlink r:id="rId127" ref="C132"/>
    <hyperlink r:id="rId128" ref="C133"/>
    <hyperlink r:id="rId129" ref="C134"/>
    <hyperlink r:id="rId130" ref="C135"/>
    <hyperlink r:id="rId131" ref="C136"/>
    <hyperlink r:id="rId132" ref="C137"/>
    <hyperlink r:id="rId133" ref="C138"/>
    <hyperlink r:id="rId134" ref="C139"/>
    <hyperlink r:id="rId135" ref="C140"/>
    <hyperlink r:id="rId136" ref="C141"/>
    <hyperlink r:id="rId137" ref="C142"/>
    <hyperlink r:id="rId138" ref="C143"/>
    <hyperlink r:id="rId139" ref="C144"/>
    <hyperlink r:id="rId140" ref="C145"/>
    <hyperlink r:id="rId141" ref="C146"/>
    <hyperlink r:id="rId142" ref="C147"/>
    <hyperlink r:id="rId143" ref="C148"/>
    <hyperlink r:id="rId144" ref="C149"/>
    <hyperlink r:id="rId145" ref="C150"/>
    <hyperlink r:id="rId146" ref="C151"/>
    <hyperlink r:id="rId147" ref="C152"/>
    <hyperlink r:id="rId148" ref="C153"/>
    <hyperlink r:id="rId149" ref="C154"/>
    <hyperlink r:id="rId150" ref="C155"/>
    <hyperlink r:id="rId151" ref="C156"/>
    <hyperlink r:id="rId152" ref="C157"/>
    <hyperlink r:id="rId153" ref="C158"/>
    <hyperlink r:id="rId154" ref="C159"/>
    <hyperlink r:id="rId155" ref="C160"/>
    <hyperlink r:id="rId156" ref="C161"/>
    <hyperlink r:id="rId157" ref="C162"/>
    <hyperlink r:id="rId158" ref="C163"/>
    <hyperlink r:id="rId159" ref="C164"/>
    <hyperlink r:id="rId160" ref="C165"/>
    <hyperlink r:id="rId161" ref="C166"/>
    <hyperlink r:id="rId162" ref="C167"/>
    <hyperlink r:id="rId163" ref="C168"/>
    <hyperlink r:id="rId164" ref="C169"/>
    <hyperlink r:id="rId165" ref="C170"/>
    <hyperlink r:id="rId166" ref="C171"/>
    <hyperlink r:id="rId167" ref="C172"/>
    <hyperlink r:id="rId168" ref="C173"/>
    <hyperlink r:id="rId169" ref="C174"/>
    <hyperlink r:id="rId170" ref="C175"/>
    <hyperlink r:id="rId171" ref="C176"/>
    <hyperlink r:id="rId172" ref="C177"/>
    <hyperlink r:id="rId173" ref="C178"/>
    <hyperlink r:id="rId174" ref="C179"/>
    <hyperlink r:id="rId175" ref="C180"/>
    <hyperlink r:id="rId176" ref="C181"/>
    <hyperlink r:id="rId177" ref="C182"/>
    <hyperlink r:id="rId178" ref="C183"/>
    <hyperlink r:id="rId179" ref="C184"/>
    <hyperlink r:id="rId180" ref="C185"/>
    <hyperlink r:id="rId181" ref="C186"/>
    <hyperlink r:id="rId182" ref="C187"/>
    <hyperlink r:id="rId183" ref="C188"/>
    <hyperlink r:id="rId184" ref="C189"/>
    <hyperlink r:id="rId185" ref="C190"/>
    <hyperlink r:id="rId186" ref="C191"/>
    <hyperlink r:id="rId187" ref="C192"/>
    <hyperlink r:id="rId188" ref="C193"/>
    <hyperlink r:id="rId189" ref="C194"/>
    <hyperlink r:id="rId190" ref="C195"/>
    <hyperlink r:id="rId191" ref="C196"/>
    <hyperlink r:id="rId192" ref="C197"/>
    <hyperlink r:id="rId193" ref="C198"/>
    <hyperlink r:id="rId194" ref="C199"/>
    <hyperlink r:id="rId195" ref="C200"/>
    <hyperlink r:id="rId196" ref="C201"/>
    <hyperlink r:id="rId197" ref="C202"/>
    <hyperlink r:id="rId198" ref="C203"/>
    <hyperlink r:id="rId199" ref="C204"/>
    <hyperlink r:id="rId200" ref="C205"/>
    <hyperlink r:id="rId201" ref="C206"/>
    <hyperlink r:id="rId202" ref="C207"/>
    <hyperlink r:id="rId203" ref="C208"/>
    <hyperlink r:id="rId204" ref="C209"/>
    <hyperlink r:id="rId205" ref="C210"/>
    <hyperlink r:id="rId206" ref="C211"/>
    <hyperlink r:id="rId207" ref="C212"/>
    <hyperlink r:id="rId208" ref="C213"/>
    <hyperlink r:id="rId209" ref="C214"/>
    <hyperlink r:id="rId210" ref="C215"/>
    <hyperlink r:id="rId211" ref="C216"/>
    <hyperlink r:id="rId212" ref="C217"/>
    <hyperlink r:id="rId213" ref="C218"/>
    <hyperlink r:id="rId214" ref="C219"/>
    <hyperlink r:id="rId215" ref="C220"/>
    <hyperlink r:id="rId216" ref="C221"/>
    <hyperlink r:id="rId217" ref="C222"/>
    <hyperlink r:id="rId218" ref="C223"/>
    <hyperlink r:id="rId219" ref="C224"/>
    <hyperlink r:id="rId220" ref="C225"/>
    <hyperlink r:id="rId221" ref="C226"/>
    <hyperlink r:id="rId222" ref="C227"/>
    <hyperlink r:id="rId223" ref="C228"/>
    <hyperlink r:id="rId224" ref="C229"/>
    <hyperlink r:id="rId225" ref="C230"/>
    <hyperlink r:id="rId226" ref="C231"/>
    <hyperlink r:id="rId227" ref="C232"/>
    <hyperlink r:id="rId228" ref="C233"/>
    <hyperlink r:id="rId229" ref="C234"/>
    <hyperlink r:id="rId230" ref="C235"/>
    <hyperlink r:id="rId231" ref="C236"/>
    <hyperlink r:id="rId232" ref="C237"/>
    <hyperlink r:id="rId233" ref="C238"/>
    <hyperlink r:id="rId234" ref="C239"/>
    <hyperlink r:id="rId235" ref="C240"/>
    <hyperlink r:id="rId236" ref="C241"/>
    <hyperlink r:id="rId237" ref="C242"/>
    <hyperlink r:id="rId238" ref="C243"/>
    <hyperlink r:id="rId239" ref="C244"/>
    <hyperlink r:id="rId240" ref="C245"/>
    <hyperlink r:id="rId241" ref="C246"/>
    <hyperlink r:id="rId242" ref="C247"/>
    <hyperlink r:id="rId243" ref="C248"/>
    <hyperlink r:id="rId244" ref="C249"/>
    <hyperlink r:id="rId245" ref="C250"/>
    <hyperlink r:id="rId246" ref="C251"/>
    <hyperlink r:id="rId247" ref="C252"/>
    <hyperlink r:id="rId248" ref="C253"/>
    <hyperlink r:id="rId249" ref="C254"/>
    <hyperlink r:id="rId250" ref="C255"/>
    <hyperlink r:id="rId251" ref="C256"/>
    <hyperlink r:id="rId252" ref="C257"/>
    <hyperlink r:id="rId253" ref="C258"/>
    <hyperlink r:id="rId254" ref="C259"/>
    <hyperlink r:id="rId255" ref="F259"/>
    <hyperlink r:id="rId256" ref="C260"/>
    <hyperlink r:id="rId257" ref="C261"/>
    <hyperlink r:id="rId258" ref="C262"/>
    <hyperlink r:id="rId259" ref="C263"/>
    <hyperlink r:id="rId260" ref="C264"/>
    <hyperlink r:id="rId261" ref="C265"/>
    <hyperlink r:id="rId262" ref="C266"/>
    <hyperlink r:id="rId263" ref="C267"/>
    <hyperlink r:id="rId264" ref="C268"/>
    <hyperlink r:id="rId265" ref="C269"/>
    <hyperlink r:id="rId266" ref="C270"/>
    <hyperlink r:id="rId267" ref="C271"/>
    <hyperlink r:id="rId268" ref="C272"/>
    <hyperlink r:id="rId269" ref="C273"/>
    <hyperlink r:id="rId270" ref="C274"/>
    <hyperlink r:id="rId271" ref="C275"/>
    <hyperlink r:id="rId272" ref="C276"/>
    <hyperlink r:id="rId273" ref="C277"/>
    <hyperlink r:id="rId274" ref="C278"/>
    <hyperlink r:id="rId275" ref="C279"/>
    <hyperlink r:id="rId276" ref="C280"/>
    <hyperlink r:id="rId277" ref="C281"/>
    <hyperlink r:id="rId278" ref="C282"/>
    <hyperlink r:id="rId279" ref="C283"/>
    <hyperlink r:id="rId280" ref="C284"/>
    <hyperlink r:id="rId281" ref="C285"/>
    <hyperlink r:id="rId282" ref="C286"/>
    <hyperlink r:id="rId283" ref="C287"/>
    <hyperlink r:id="rId284" ref="C288"/>
    <hyperlink r:id="rId285" ref="C289"/>
    <hyperlink r:id="rId286" ref="C290"/>
    <hyperlink r:id="rId287" ref="C291"/>
    <hyperlink r:id="rId288" ref="C292"/>
    <hyperlink r:id="rId289" ref="C293"/>
    <hyperlink r:id="rId290" ref="C294"/>
    <hyperlink r:id="rId291" ref="C295"/>
    <hyperlink r:id="rId292" ref="C296"/>
    <hyperlink r:id="rId293" ref="C297"/>
    <hyperlink r:id="rId294" ref="C298"/>
    <hyperlink r:id="rId295" ref="C299"/>
    <hyperlink r:id="rId296" ref="C300"/>
    <hyperlink r:id="rId297" ref="C301"/>
    <hyperlink r:id="rId298" ref="C302"/>
    <hyperlink r:id="rId299" ref="C303"/>
    <hyperlink r:id="rId300" ref="C304"/>
    <hyperlink r:id="rId301" ref="C305"/>
    <hyperlink r:id="rId302" ref="C306"/>
    <hyperlink r:id="rId303" ref="C307"/>
    <hyperlink r:id="rId304" ref="C308"/>
    <hyperlink r:id="rId305" ref="C309"/>
    <hyperlink r:id="rId306" ref="C310"/>
    <hyperlink r:id="rId307" ref="F310"/>
    <hyperlink r:id="rId308" ref="C311"/>
    <hyperlink r:id="rId309" ref="C312"/>
    <hyperlink r:id="rId310" ref="C313"/>
    <hyperlink r:id="rId311" ref="C314"/>
    <hyperlink r:id="rId312" ref="C315"/>
    <hyperlink r:id="rId313" ref="C316"/>
    <hyperlink r:id="rId314" ref="C317"/>
    <hyperlink r:id="rId315" ref="C318"/>
    <hyperlink r:id="rId316" ref="C319"/>
    <hyperlink r:id="rId317" ref="C320"/>
    <hyperlink r:id="rId318" ref="C321"/>
    <hyperlink r:id="rId319" ref="C322"/>
    <hyperlink r:id="rId320" ref="C323"/>
    <hyperlink r:id="rId321" ref="C324"/>
    <hyperlink r:id="rId322" ref="C325"/>
    <hyperlink r:id="rId323" ref="C326"/>
    <hyperlink r:id="rId324" ref="C327"/>
    <hyperlink r:id="rId325" ref="C328"/>
    <hyperlink r:id="rId326" ref="C329"/>
    <hyperlink r:id="rId327" ref="C330"/>
    <hyperlink r:id="rId328" ref="C331"/>
    <hyperlink r:id="rId329" ref="C332"/>
    <hyperlink r:id="rId330" ref="C333"/>
    <hyperlink r:id="rId331" ref="C334"/>
    <hyperlink r:id="rId332" ref="C335"/>
  </hyperlinks>
  <printOptions/>
  <pageMargins bottom="0.75" footer="0.0" header="0.0" left="0.7" right="0.7" top="0.75"/>
  <pageSetup orientation="landscape"/>
  <drawing r:id="rId33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topLeftCell="G1" activePane="topRight" state="frozen"/>
      <selection activeCell="H2" sqref="H2" pane="topRight"/>
    </sheetView>
  </sheetViews>
  <sheetFormatPr customHeight="1" defaultColWidth="14.43" defaultRowHeight="15.0"/>
  <cols>
    <col customWidth="1" min="1" max="2" width="4.0"/>
    <col customWidth="1" min="3" max="3" width="21.14"/>
    <col customWidth="1" min="4" max="4" width="4.29"/>
    <col customWidth="1" min="5" max="5" width="19.43"/>
    <col customWidth="1" min="6" max="6" width="106.14"/>
    <col customWidth="1" min="7" max="7" width="24.43"/>
    <col customWidth="1" min="8" max="8" width="38.0"/>
  </cols>
  <sheetData>
    <row r="1" ht="15.75" customHeight="1">
      <c r="A1" s="54"/>
      <c r="B1" s="54"/>
      <c r="C1" s="55"/>
      <c r="D1" s="1"/>
      <c r="E1" s="1"/>
      <c r="F1" s="3"/>
      <c r="G1" s="56"/>
      <c r="H1" s="56"/>
      <c r="I1" s="57"/>
      <c r="J1" s="57"/>
      <c r="K1" s="57"/>
      <c r="L1" s="57"/>
      <c r="M1" s="57"/>
      <c r="N1" s="11"/>
    </row>
    <row r="2" ht="15.75" customHeight="1">
      <c r="A2" s="54"/>
      <c r="B2" s="54"/>
      <c r="C2" s="55"/>
      <c r="D2" s="1"/>
      <c r="E2" s="1"/>
      <c r="F2" s="3"/>
      <c r="G2" s="57"/>
      <c r="H2" s="57"/>
      <c r="I2" s="58"/>
      <c r="J2" s="58"/>
      <c r="K2" s="58"/>
      <c r="L2" s="58"/>
      <c r="M2" s="58"/>
      <c r="N2" s="12"/>
    </row>
    <row r="3" ht="21.0" customHeight="1">
      <c r="A3" s="56" t="s">
        <v>0</v>
      </c>
      <c r="B3" s="56" t="s">
        <v>1</v>
      </c>
      <c r="C3" s="59"/>
      <c r="D3" s="8"/>
      <c r="E3" s="8" t="s">
        <v>3</v>
      </c>
      <c r="F3" s="9" t="s">
        <v>4</v>
      </c>
      <c r="G3" s="56" t="s">
        <v>894</v>
      </c>
      <c r="H3" s="56" t="s">
        <v>895</v>
      </c>
      <c r="I3" s="57" t="s">
        <v>896</v>
      </c>
      <c r="J3" s="57" t="s">
        <v>897</v>
      </c>
      <c r="K3" s="57" t="s">
        <v>898</v>
      </c>
      <c r="L3" s="57" t="s">
        <v>899</v>
      </c>
      <c r="M3" s="57"/>
      <c r="N3" s="60"/>
    </row>
    <row r="4" ht="15.75" customHeight="1">
      <c r="A4" s="54">
        <v>1.0</v>
      </c>
      <c r="B4" s="54"/>
      <c r="C4" s="61" t="s">
        <v>900</v>
      </c>
      <c r="D4" s="1"/>
      <c r="E4" s="1"/>
      <c r="F4" s="3" t="s">
        <v>901</v>
      </c>
      <c r="G4" s="62" t="s">
        <v>902</v>
      </c>
      <c r="H4" s="62" t="s">
        <v>903</v>
      </c>
      <c r="I4" s="57" t="s">
        <v>21</v>
      </c>
      <c r="J4" s="57" t="s">
        <v>17</v>
      </c>
      <c r="K4" s="57" t="s">
        <v>17</v>
      </c>
      <c r="L4" s="57">
        <v>1.0</v>
      </c>
      <c r="M4" s="58"/>
      <c r="N4" s="12"/>
    </row>
    <row r="5" ht="15.75" customHeight="1">
      <c r="A5" s="63">
        <f t="shared" ref="A5:A43" si="1">(A4+1)</f>
        <v>2</v>
      </c>
      <c r="B5" s="54"/>
      <c r="C5" s="61" t="s">
        <v>900</v>
      </c>
      <c r="D5" s="1"/>
      <c r="E5" s="1"/>
      <c r="F5" s="3" t="s">
        <v>904</v>
      </c>
      <c r="G5" s="62" t="s">
        <v>905</v>
      </c>
      <c r="H5" s="62" t="s">
        <v>906</v>
      </c>
      <c r="I5" s="57" t="s">
        <v>21</v>
      </c>
      <c r="J5" s="57" t="s">
        <v>17</v>
      </c>
      <c r="K5" s="57" t="s">
        <v>17</v>
      </c>
      <c r="L5" s="57">
        <v>1.0</v>
      </c>
      <c r="M5" s="58"/>
      <c r="N5" s="12"/>
    </row>
    <row r="6" ht="15.75" customHeight="1">
      <c r="A6" s="63">
        <f t="shared" si="1"/>
        <v>3</v>
      </c>
      <c r="B6" s="54"/>
      <c r="C6" s="61" t="s">
        <v>900</v>
      </c>
      <c r="D6" s="1"/>
      <c r="E6" s="1"/>
      <c r="F6" s="3" t="s">
        <v>907</v>
      </c>
      <c r="G6" s="62" t="s">
        <v>905</v>
      </c>
      <c r="H6" s="62" t="s">
        <v>906</v>
      </c>
      <c r="I6" s="57" t="s">
        <v>21</v>
      </c>
      <c r="J6" s="57" t="s">
        <v>17</v>
      </c>
      <c r="K6" s="57" t="s">
        <v>17</v>
      </c>
      <c r="L6" s="57">
        <v>1.0</v>
      </c>
      <c r="M6" s="58"/>
      <c r="N6" s="12"/>
    </row>
    <row r="7" ht="15.75" customHeight="1">
      <c r="A7" s="63">
        <f t="shared" si="1"/>
        <v>4</v>
      </c>
      <c r="B7" s="54"/>
      <c r="C7" s="61" t="s">
        <v>908</v>
      </c>
      <c r="D7" s="1"/>
      <c r="E7" s="1"/>
      <c r="F7" s="3" t="s">
        <v>909</v>
      </c>
      <c r="G7" s="62" t="s">
        <v>910</v>
      </c>
      <c r="H7" s="62" t="s">
        <v>911</v>
      </c>
      <c r="I7" s="57" t="s">
        <v>912</v>
      </c>
      <c r="J7" s="57" t="s">
        <v>17</v>
      </c>
      <c r="K7" s="57" t="s">
        <v>17</v>
      </c>
      <c r="L7" s="57">
        <v>0.0</v>
      </c>
      <c r="M7" s="58"/>
      <c r="N7" s="12"/>
    </row>
    <row r="8" ht="78.75" customHeight="1">
      <c r="A8" s="63">
        <f t="shared" si="1"/>
        <v>5</v>
      </c>
      <c r="B8" s="54"/>
      <c r="C8" s="61" t="s">
        <v>908</v>
      </c>
      <c r="D8" s="1"/>
      <c r="E8" s="1"/>
      <c r="F8" s="3" t="s">
        <v>913</v>
      </c>
      <c r="G8" s="62" t="s">
        <v>910</v>
      </c>
      <c r="H8" s="62" t="s">
        <v>906</v>
      </c>
      <c r="I8" s="57" t="s">
        <v>21</v>
      </c>
      <c r="J8" s="57" t="s">
        <v>914</v>
      </c>
      <c r="K8" s="57" t="s">
        <v>17</v>
      </c>
      <c r="L8" s="57">
        <v>1.0</v>
      </c>
      <c r="M8" s="58"/>
      <c r="N8" s="12"/>
    </row>
    <row r="9" ht="15.75" customHeight="1">
      <c r="A9" s="63">
        <f t="shared" si="1"/>
        <v>6</v>
      </c>
      <c r="B9" s="54"/>
      <c r="C9" s="64" t="s">
        <v>915</v>
      </c>
      <c r="D9" s="1"/>
      <c r="E9" s="1"/>
      <c r="F9" s="3" t="s">
        <v>916</v>
      </c>
      <c r="G9" s="62" t="s">
        <v>917</v>
      </c>
      <c r="H9" s="62" t="s">
        <v>918</v>
      </c>
      <c r="I9" s="57" t="s">
        <v>919</v>
      </c>
      <c r="J9" s="57" t="s">
        <v>17</v>
      </c>
      <c r="K9" s="57" t="s">
        <v>22</v>
      </c>
      <c r="L9" s="57">
        <v>1.0</v>
      </c>
      <c r="M9" s="58"/>
      <c r="N9" s="12"/>
    </row>
    <row r="10" ht="15.75" customHeight="1">
      <c r="A10" s="63">
        <f t="shared" si="1"/>
        <v>7</v>
      </c>
      <c r="B10" s="54"/>
      <c r="C10" s="61" t="s">
        <v>296</v>
      </c>
      <c r="D10" s="1"/>
      <c r="E10" s="1"/>
      <c r="F10" s="3" t="s">
        <v>920</v>
      </c>
      <c r="G10" s="62" t="s">
        <v>921</v>
      </c>
      <c r="H10" s="62" t="s">
        <v>918</v>
      </c>
      <c r="I10" s="57" t="s">
        <v>21</v>
      </c>
      <c r="J10" s="57" t="s">
        <v>17</v>
      </c>
      <c r="K10" s="57" t="s">
        <v>22</v>
      </c>
      <c r="L10" s="57">
        <v>0.0</v>
      </c>
      <c r="M10" s="58"/>
      <c r="N10" s="12"/>
    </row>
    <row r="11" ht="15.75" customHeight="1">
      <c r="A11" s="63">
        <f t="shared" si="1"/>
        <v>8</v>
      </c>
      <c r="B11" s="54"/>
      <c r="C11" s="61" t="s">
        <v>922</v>
      </c>
      <c r="D11" s="1"/>
      <c r="E11" s="1"/>
      <c r="F11" s="3" t="s">
        <v>923</v>
      </c>
      <c r="G11" s="62" t="s">
        <v>924</v>
      </c>
      <c r="H11" s="62" t="s">
        <v>911</v>
      </c>
      <c r="I11" s="57" t="s">
        <v>21</v>
      </c>
      <c r="J11" s="57" t="s">
        <v>17</v>
      </c>
      <c r="K11" s="57" t="s">
        <v>17</v>
      </c>
      <c r="L11" s="57">
        <v>0.0</v>
      </c>
      <c r="M11" s="58"/>
      <c r="N11" s="12"/>
    </row>
    <row r="12" ht="15.75" customHeight="1">
      <c r="A12" s="63">
        <f t="shared" si="1"/>
        <v>9</v>
      </c>
      <c r="B12" s="54"/>
      <c r="C12" s="61" t="s">
        <v>922</v>
      </c>
      <c r="D12" s="1"/>
      <c r="E12" s="1"/>
      <c r="F12" s="3" t="s">
        <v>925</v>
      </c>
      <c r="G12" s="62" t="s">
        <v>924</v>
      </c>
      <c r="H12" s="62" t="s">
        <v>50</v>
      </c>
      <c r="I12" s="57" t="s">
        <v>926</v>
      </c>
      <c r="J12" s="57" t="s">
        <v>17</v>
      </c>
      <c r="K12" s="57" t="s">
        <v>17</v>
      </c>
      <c r="L12" s="57">
        <v>0.0</v>
      </c>
      <c r="M12" s="58"/>
      <c r="N12" s="12"/>
    </row>
    <row r="13" ht="15.75" customHeight="1">
      <c r="A13" s="63">
        <f t="shared" si="1"/>
        <v>10</v>
      </c>
      <c r="B13" s="54"/>
      <c r="C13" s="61" t="s">
        <v>922</v>
      </c>
      <c r="D13" s="1"/>
      <c r="E13" s="1"/>
      <c r="F13" s="3" t="s">
        <v>927</v>
      </c>
      <c r="G13" s="62" t="s">
        <v>924</v>
      </c>
      <c r="H13" s="62" t="s">
        <v>928</v>
      </c>
      <c r="I13" s="57" t="s">
        <v>21</v>
      </c>
      <c r="J13" s="65" t="s">
        <v>929</v>
      </c>
      <c r="K13" s="57" t="s">
        <v>17</v>
      </c>
      <c r="L13" s="57">
        <v>1.0</v>
      </c>
      <c r="M13" s="58"/>
      <c r="N13" s="12"/>
    </row>
    <row r="14" ht="15.75" customHeight="1">
      <c r="A14" s="63">
        <f t="shared" si="1"/>
        <v>11</v>
      </c>
      <c r="B14" s="54"/>
      <c r="C14" s="61" t="s">
        <v>930</v>
      </c>
      <c r="D14" s="1"/>
      <c r="E14" s="1"/>
      <c r="F14" s="3" t="s">
        <v>931</v>
      </c>
      <c r="G14" s="62" t="s">
        <v>932</v>
      </c>
      <c r="H14" s="62" t="s">
        <v>911</v>
      </c>
      <c r="I14" s="57" t="s">
        <v>16</v>
      </c>
      <c r="J14" s="57" t="s">
        <v>17</v>
      </c>
      <c r="K14" s="57" t="s">
        <v>18</v>
      </c>
      <c r="L14" s="57">
        <v>0.0</v>
      </c>
      <c r="M14" s="58"/>
      <c r="N14" s="12"/>
    </row>
    <row r="15" ht="15.75" customHeight="1">
      <c r="A15" s="63">
        <f t="shared" si="1"/>
        <v>12</v>
      </c>
      <c r="B15" s="54"/>
      <c r="C15" s="61" t="s">
        <v>933</v>
      </c>
      <c r="D15" s="1"/>
      <c r="E15" s="1"/>
      <c r="F15" s="3" t="s">
        <v>934</v>
      </c>
      <c r="G15" s="62" t="s">
        <v>935</v>
      </c>
      <c r="H15" s="62" t="s">
        <v>936</v>
      </c>
      <c r="I15" s="57" t="s">
        <v>21</v>
      </c>
      <c r="J15" s="57" t="s">
        <v>17</v>
      </c>
      <c r="K15" s="57" t="s">
        <v>17</v>
      </c>
      <c r="L15" s="57">
        <v>1.0</v>
      </c>
      <c r="M15" s="58"/>
      <c r="N15" s="12"/>
    </row>
    <row r="16" ht="15.75" customHeight="1">
      <c r="A16" s="63">
        <f t="shared" si="1"/>
        <v>13</v>
      </c>
      <c r="B16" s="54"/>
      <c r="C16" s="61" t="s">
        <v>933</v>
      </c>
      <c r="D16" s="1"/>
      <c r="E16" s="1"/>
      <c r="F16" s="3" t="s">
        <v>937</v>
      </c>
      <c r="G16" s="62" t="s">
        <v>935</v>
      </c>
      <c r="H16" s="62" t="s">
        <v>938</v>
      </c>
      <c r="I16" s="57" t="s">
        <v>912</v>
      </c>
      <c r="J16" s="57" t="s">
        <v>17</v>
      </c>
      <c r="K16" s="57" t="s">
        <v>17</v>
      </c>
      <c r="L16" s="57">
        <v>1.0</v>
      </c>
      <c r="M16" s="58"/>
      <c r="N16" s="12"/>
    </row>
    <row r="17" ht="15.75" customHeight="1">
      <c r="A17" s="63">
        <f t="shared" si="1"/>
        <v>14</v>
      </c>
      <c r="B17" s="54"/>
      <c r="C17" s="61" t="s">
        <v>939</v>
      </c>
      <c r="D17" s="1"/>
      <c r="E17" s="1"/>
      <c r="F17" s="3" t="s">
        <v>940</v>
      </c>
      <c r="G17" s="62" t="s">
        <v>941</v>
      </c>
      <c r="H17" s="62" t="s">
        <v>942</v>
      </c>
      <c r="I17" s="57" t="s">
        <v>21</v>
      </c>
      <c r="J17" s="57" t="s">
        <v>17</v>
      </c>
      <c r="K17" s="57" t="s">
        <v>18</v>
      </c>
      <c r="L17" s="57">
        <v>1.0</v>
      </c>
      <c r="M17" s="58"/>
      <c r="N17" s="12"/>
    </row>
    <row r="18" ht="15.75" customHeight="1">
      <c r="A18" s="63">
        <f t="shared" si="1"/>
        <v>15</v>
      </c>
      <c r="B18" s="54"/>
      <c r="C18" s="61" t="s">
        <v>943</v>
      </c>
      <c r="D18" s="1"/>
      <c r="E18" s="1"/>
      <c r="F18" s="3" t="s">
        <v>944</v>
      </c>
      <c r="G18" s="62" t="s">
        <v>945</v>
      </c>
      <c r="H18" s="62" t="s">
        <v>946</v>
      </c>
      <c r="I18" s="57" t="s">
        <v>947</v>
      </c>
      <c r="J18" s="57" t="s">
        <v>17</v>
      </c>
      <c r="K18" s="57" t="s">
        <v>17</v>
      </c>
      <c r="L18" s="57">
        <v>1.0</v>
      </c>
      <c r="M18" s="58"/>
      <c r="N18" s="12"/>
    </row>
    <row r="19" ht="15.75" customHeight="1">
      <c r="A19" s="66">
        <f t="shared" si="1"/>
        <v>16</v>
      </c>
      <c r="B19" s="1"/>
      <c r="C19" s="67" t="s">
        <v>943</v>
      </c>
      <c r="D19" s="1"/>
      <c r="E19" s="1"/>
      <c r="F19" s="3" t="s">
        <v>948</v>
      </c>
      <c r="G19" s="62" t="s">
        <v>945</v>
      </c>
      <c r="H19" s="62" t="s">
        <v>946</v>
      </c>
      <c r="I19" s="57" t="s">
        <v>949</v>
      </c>
      <c r="J19" s="57" t="s">
        <v>17</v>
      </c>
      <c r="K19" s="57" t="s">
        <v>17</v>
      </c>
      <c r="L19" s="57">
        <v>1.0</v>
      </c>
      <c r="M19" s="58"/>
      <c r="N19" s="12"/>
    </row>
    <row r="20" ht="15.75" customHeight="1">
      <c r="A20" s="66">
        <f t="shared" si="1"/>
        <v>17</v>
      </c>
      <c r="B20" s="1"/>
      <c r="C20" s="67" t="s">
        <v>943</v>
      </c>
      <c r="D20" s="1"/>
      <c r="E20" s="1"/>
      <c r="F20" s="3" t="s">
        <v>950</v>
      </c>
      <c r="G20" s="62" t="s">
        <v>945</v>
      </c>
      <c r="H20" s="62" t="s">
        <v>946</v>
      </c>
      <c r="I20" s="57" t="s">
        <v>949</v>
      </c>
      <c r="J20" s="57" t="s">
        <v>17</v>
      </c>
      <c r="K20" s="57" t="s">
        <v>17</v>
      </c>
      <c r="L20" s="57">
        <v>1.0</v>
      </c>
      <c r="M20" s="58"/>
      <c r="N20" s="12"/>
    </row>
    <row r="21" ht="15.75" customHeight="1">
      <c r="A21" s="66">
        <f t="shared" si="1"/>
        <v>18</v>
      </c>
      <c r="B21" s="1"/>
      <c r="C21" s="67" t="s">
        <v>943</v>
      </c>
      <c r="D21" s="1"/>
      <c r="E21" s="1"/>
      <c r="F21" s="3" t="s">
        <v>951</v>
      </c>
      <c r="G21" s="62" t="s">
        <v>945</v>
      </c>
      <c r="H21" s="62" t="s">
        <v>946</v>
      </c>
      <c r="I21" s="57" t="s">
        <v>21</v>
      </c>
      <c r="J21" s="57" t="s">
        <v>17</v>
      </c>
      <c r="K21" s="57" t="s">
        <v>17</v>
      </c>
      <c r="L21" s="57">
        <v>1.0</v>
      </c>
      <c r="M21" s="58"/>
      <c r="N21" s="12"/>
    </row>
    <row r="22" ht="15.75" customHeight="1">
      <c r="A22" s="66">
        <f t="shared" si="1"/>
        <v>19</v>
      </c>
      <c r="B22" s="1"/>
      <c r="C22" s="68" t="s">
        <v>952</v>
      </c>
      <c r="D22" s="1"/>
      <c r="E22" s="1"/>
      <c r="F22" s="3" t="s">
        <v>953</v>
      </c>
      <c r="G22" s="62" t="s">
        <v>954</v>
      </c>
      <c r="H22" s="62" t="s">
        <v>955</v>
      </c>
      <c r="I22" s="57" t="s">
        <v>21</v>
      </c>
      <c r="J22" s="57" t="s">
        <v>17</v>
      </c>
      <c r="K22" s="57" t="s">
        <v>17</v>
      </c>
      <c r="L22" s="57">
        <v>1.0</v>
      </c>
      <c r="M22" s="58"/>
      <c r="N22" s="12"/>
    </row>
    <row r="23" ht="15.75" customHeight="1">
      <c r="A23" s="66">
        <f t="shared" si="1"/>
        <v>20</v>
      </c>
      <c r="B23" s="1"/>
      <c r="C23" s="67" t="s">
        <v>956</v>
      </c>
      <c r="D23" s="1"/>
      <c r="E23" s="1"/>
      <c r="F23" s="3" t="s">
        <v>957</v>
      </c>
      <c r="G23" s="62" t="s">
        <v>958</v>
      </c>
      <c r="H23" s="62" t="s">
        <v>946</v>
      </c>
      <c r="I23" s="57" t="s">
        <v>21</v>
      </c>
      <c r="J23" s="57" t="s">
        <v>17</v>
      </c>
      <c r="K23" s="57" t="s">
        <v>17</v>
      </c>
      <c r="L23" s="57">
        <v>1.0</v>
      </c>
      <c r="M23" s="58"/>
      <c r="N23" s="12"/>
    </row>
    <row r="24" ht="15.75" customHeight="1">
      <c r="A24" s="66">
        <f t="shared" si="1"/>
        <v>21</v>
      </c>
      <c r="B24" s="1"/>
      <c r="C24" s="67" t="s">
        <v>956</v>
      </c>
      <c r="D24" s="1"/>
      <c r="E24" s="1"/>
      <c r="F24" s="3" t="s">
        <v>959</v>
      </c>
      <c r="G24" s="62" t="s">
        <v>958</v>
      </c>
      <c r="H24" s="62" t="s">
        <v>946</v>
      </c>
      <c r="I24" s="57" t="s">
        <v>21</v>
      </c>
      <c r="J24" s="57" t="s">
        <v>17</v>
      </c>
      <c r="K24" s="57" t="s">
        <v>17</v>
      </c>
      <c r="L24" s="57">
        <v>1.0</v>
      </c>
      <c r="M24" s="58"/>
      <c r="N24" s="12"/>
    </row>
    <row r="25" ht="15.75" customHeight="1">
      <c r="A25" s="66">
        <f t="shared" si="1"/>
        <v>22</v>
      </c>
      <c r="B25" s="1"/>
      <c r="C25" s="67" t="s">
        <v>956</v>
      </c>
      <c r="D25" s="1"/>
      <c r="E25" s="1"/>
      <c r="F25" s="3" t="s">
        <v>960</v>
      </c>
      <c r="G25" s="62" t="s">
        <v>958</v>
      </c>
      <c r="H25" s="62" t="s">
        <v>946</v>
      </c>
      <c r="I25" s="57" t="s">
        <v>21</v>
      </c>
      <c r="J25" s="57" t="s">
        <v>17</v>
      </c>
      <c r="K25" s="57" t="s">
        <v>17</v>
      </c>
      <c r="L25" s="57">
        <v>1.0</v>
      </c>
      <c r="M25" s="58"/>
      <c r="N25" s="12"/>
    </row>
    <row r="26" ht="15.75" customHeight="1">
      <c r="A26" s="66">
        <f t="shared" si="1"/>
        <v>23</v>
      </c>
      <c r="B26" s="1"/>
      <c r="C26" s="67" t="s">
        <v>956</v>
      </c>
      <c r="D26" s="1"/>
      <c r="E26" s="1"/>
      <c r="F26" s="3" t="s">
        <v>961</v>
      </c>
      <c r="G26" s="62" t="s">
        <v>958</v>
      </c>
      <c r="H26" s="62" t="s">
        <v>946</v>
      </c>
      <c r="I26" s="57" t="s">
        <v>21</v>
      </c>
      <c r="J26" s="57" t="s">
        <v>17</v>
      </c>
      <c r="K26" s="57" t="s">
        <v>17</v>
      </c>
      <c r="L26" s="57">
        <v>1.0</v>
      </c>
      <c r="M26" s="58"/>
      <c r="N26" s="12"/>
    </row>
    <row r="27" ht="15.75" customHeight="1">
      <c r="A27" s="66">
        <f t="shared" si="1"/>
        <v>24</v>
      </c>
      <c r="B27" s="1"/>
      <c r="C27" s="67" t="s">
        <v>962</v>
      </c>
      <c r="D27" s="1"/>
      <c r="E27" s="1"/>
      <c r="F27" s="3" t="s">
        <v>963</v>
      </c>
      <c r="G27" s="62" t="s">
        <v>935</v>
      </c>
      <c r="H27" s="62" t="s">
        <v>936</v>
      </c>
      <c r="I27" s="57" t="s">
        <v>21</v>
      </c>
      <c r="J27" s="57" t="s">
        <v>17</v>
      </c>
      <c r="K27" s="57" t="s">
        <v>17</v>
      </c>
      <c r="L27" s="58"/>
      <c r="M27" s="58"/>
      <c r="N27" s="12"/>
    </row>
    <row r="28" ht="15.75" customHeight="1">
      <c r="A28" s="66">
        <f t="shared" si="1"/>
        <v>25</v>
      </c>
      <c r="B28" s="1"/>
      <c r="C28" s="67" t="s">
        <v>962</v>
      </c>
      <c r="D28" s="1"/>
      <c r="E28" s="1"/>
      <c r="F28" s="3" t="s">
        <v>964</v>
      </c>
      <c r="G28" s="62" t="s">
        <v>935</v>
      </c>
      <c r="H28" s="62" t="s">
        <v>965</v>
      </c>
      <c r="I28" s="57" t="s">
        <v>21</v>
      </c>
      <c r="J28" s="57" t="s">
        <v>17</v>
      </c>
      <c r="K28" s="57" t="s">
        <v>17</v>
      </c>
      <c r="L28" s="58"/>
      <c r="M28" s="58"/>
      <c r="N28" s="12"/>
    </row>
    <row r="29" ht="15.75" customHeight="1">
      <c r="A29" s="66">
        <f t="shared" si="1"/>
        <v>26</v>
      </c>
      <c r="B29" s="1"/>
      <c r="C29" s="67" t="s">
        <v>966</v>
      </c>
      <c r="D29" s="1"/>
      <c r="E29" s="1"/>
      <c r="F29" s="3" t="s">
        <v>967</v>
      </c>
      <c r="G29" s="62" t="s">
        <v>968</v>
      </c>
      <c r="H29" s="62" t="s">
        <v>41</v>
      </c>
      <c r="I29" s="57" t="s">
        <v>21</v>
      </c>
      <c r="J29" s="57" t="s">
        <v>17</v>
      </c>
      <c r="K29" s="57" t="s">
        <v>17</v>
      </c>
      <c r="L29" s="58"/>
      <c r="M29" s="58"/>
      <c r="N29" s="12"/>
    </row>
    <row r="30" ht="15.75" customHeight="1">
      <c r="A30" s="66">
        <f t="shared" si="1"/>
        <v>27</v>
      </c>
      <c r="B30" s="1"/>
      <c r="C30" s="67" t="s">
        <v>969</v>
      </c>
      <c r="D30" s="1"/>
      <c r="E30" s="1"/>
      <c r="F30" s="3" t="s">
        <v>970</v>
      </c>
      <c r="G30" s="62" t="s">
        <v>971</v>
      </c>
      <c r="H30" s="62" t="s">
        <v>972</v>
      </c>
      <c r="I30" s="57" t="s">
        <v>21</v>
      </c>
      <c r="J30" s="57" t="s">
        <v>17</v>
      </c>
      <c r="K30" s="57" t="s">
        <v>17</v>
      </c>
      <c r="L30" s="58"/>
      <c r="M30" s="58"/>
      <c r="N30" s="12"/>
    </row>
    <row r="31" ht="15.75" customHeight="1">
      <c r="A31" s="66">
        <f t="shared" si="1"/>
        <v>28</v>
      </c>
      <c r="B31" s="1"/>
      <c r="C31" s="67" t="s">
        <v>969</v>
      </c>
      <c r="D31" s="1"/>
      <c r="E31" s="1"/>
      <c r="F31" s="3" t="s">
        <v>973</v>
      </c>
      <c r="G31" s="62" t="s">
        <v>974</v>
      </c>
      <c r="H31" s="62" t="s">
        <v>946</v>
      </c>
      <c r="I31" s="57" t="s">
        <v>21</v>
      </c>
      <c r="J31" s="57" t="s">
        <v>17</v>
      </c>
      <c r="K31" s="57" t="s">
        <v>17</v>
      </c>
      <c r="L31" s="57">
        <v>1.0</v>
      </c>
      <c r="M31" s="58"/>
      <c r="N31" s="12"/>
    </row>
    <row r="32" ht="15.75" customHeight="1">
      <c r="A32" s="66">
        <f t="shared" si="1"/>
        <v>29</v>
      </c>
      <c r="B32" s="1"/>
      <c r="C32" s="68" t="s">
        <v>975</v>
      </c>
      <c r="D32" s="1"/>
      <c r="E32" s="1"/>
      <c r="F32" s="3" t="s">
        <v>976</v>
      </c>
      <c r="G32" s="62" t="s">
        <v>977</v>
      </c>
      <c r="H32" s="62" t="s">
        <v>942</v>
      </c>
      <c r="I32" s="57" t="s">
        <v>21</v>
      </c>
      <c r="J32" s="57" t="s">
        <v>17</v>
      </c>
      <c r="K32" s="57" t="s">
        <v>18</v>
      </c>
      <c r="L32" s="58"/>
      <c r="M32" s="58"/>
      <c r="N32" s="12"/>
    </row>
    <row r="33" ht="15.75" customHeight="1">
      <c r="A33" s="66">
        <f t="shared" si="1"/>
        <v>30</v>
      </c>
      <c r="B33" s="1"/>
      <c r="C33" s="68" t="s">
        <v>975</v>
      </c>
      <c r="D33" s="1"/>
      <c r="E33" s="1"/>
      <c r="F33" s="3" t="s">
        <v>978</v>
      </c>
      <c r="G33" s="62" t="s">
        <v>977</v>
      </c>
      <c r="H33" s="62" t="s">
        <v>20</v>
      </c>
      <c r="I33" s="57" t="s">
        <v>21</v>
      </c>
      <c r="J33" s="57" t="s">
        <v>17</v>
      </c>
      <c r="K33" s="57" t="s">
        <v>22</v>
      </c>
      <c r="L33" s="58"/>
      <c r="M33" s="58"/>
      <c r="N33" s="12"/>
    </row>
    <row r="34" ht="15.75" customHeight="1">
      <c r="A34" s="66">
        <f t="shared" si="1"/>
        <v>31</v>
      </c>
      <c r="B34" s="1"/>
      <c r="C34" s="67" t="s">
        <v>979</v>
      </c>
      <c r="D34" s="1"/>
      <c r="E34" s="1"/>
      <c r="F34" s="3" t="s">
        <v>980</v>
      </c>
      <c r="G34" s="62" t="s">
        <v>981</v>
      </c>
      <c r="H34" s="62" t="s">
        <v>936</v>
      </c>
      <c r="I34" s="57" t="s">
        <v>21</v>
      </c>
      <c r="J34" s="57" t="s">
        <v>17</v>
      </c>
      <c r="K34" s="57" t="s">
        <v>17</v>
      </c>
      <c r="L34" s="57">
        <v>1.0</v>
      </c>
      <c r="M34" s="58"/>
      <c r="N34" s="12"/>
    </row>
    <row r="35" ht="15.75" customHeight="1">
      <c r="A35" s="66">
        <f t="shared" si="1"/>
        <v>32</v>
      </c>
      <c r="B35" s="1"/>
      <c r="C35" s="67" t="s">
        <v>166</v>
      </c>
      <c r="D35" s="1"/>
      <c r="E35" s="1"/>
      <c r="F35" s="3" t="s">
        <v>982</v>
      </c>
      <c r="G35" s="62" t="s">
        <v>932</v>
      </c>
      <c r="H35" s="62" t="s">
        <v>942</v>
      </c>
      <c r="I35" s="57" t="s">
        <v>21</v>
      </c>
      <c r="J35" s="57" t="s">
        <v>17</v>
      </c>
      <c r="K35" s="57" t="s">
        <v>22</v>
      </c>
      <c r="L35" s="58"/>
      <c r="M35" s="58"/>
      <c r="N35" s="12"/>
    </row>
    <row r="36" ht="15.75" customHeight="1">
      <c r="A36" s="66">
        <f t="shared" si="1"/>
        <v>33</v>
      </c>
      <c r="B36" s="1"/>
      <c r="C36" s="67" t="s">
        <v>983</v>
      </c>
      <c r="D36" s="1"/>
      <c r="E36" s="1"/>
      <c r="F36" s="3" t="s">
        <v>984</v>
      </c>
      <c r="G36" s="62" t="s">
        <v>932</v>
      </c>
      <c r="H36" s="62" t="s">
        <v>942</v>
      </c>
      <c r="I36" s="57" t="s">
        <v>21</v>
      </c>
      <c r="J36" s="57" t="s">
        <v>17</v>
      </c>
      <c r="K36" s="57" t="s">
        <v>18</v>
      </c>
      <c r="L36" s="58"/>
      <c r="M36" s="58"/>
      <c r="N36" s="12"/>
    </row>
    <row r="37" ht="15.75" customHeight="1">
      <c r="A37" s="66">
        <f t="shared" si="1"/>
        <v>34</v>
      </c>
      <c r="B37" s="1"/>
      <c r="C37" s="67" t="s">
        <v>985</v>
      </c>
      <c r="D37" s="1"/>
      <c r="E37" s="1"/>
      <c r="F37" s="3" t="s">
        <v>986</v>
      </c>
      <c r="G37" s="62" t="s">
        <v>987</v>
      </c>
      <c r="H37" s="62" t="s">
        <v>936</v>
      </c>
      <c r="I37" s="57" t="s">
        <v>21</v>
      </c>
      <c r="J37" s="57" t="s">
        <v>17</v>
      </c>
      <c r="K37" s="57" t="s">
        <v>17</v>
      </c>
      <c r="L37" s="57">
        <v>1.0</v>
      </c>
      <c r="M37" s="58"/>
      <c r="N37" s="12"/>
    </row>
    <row r="38" ht="15.75" customHeight="1">
      <c r="A38" s="66">
        <f t="shared" si="1"/>
        <v>35</v>
      </c>
      <c r="B38" s="1"/>
      <c r="C38" s="67" t="s">
        <v>985</v>
      </c>
      <c r="D38" s="1"/>
      <c r="E38" s="1"/>
      <c r="F38" s="3" t="s">
        <v>988</v>
      </c>
      <c r="G38" s="62" t="s">
        <v>987</v>
      </c>
      <c r="H38" s="62" t="s">
        <v>989</v>
      </c>
      <c r="I38" s="57" t="s">
        <v>21</v>
      </c>
      <c r="J38" s="57" t="s">
        <v>17</v>
      </c>
      <c r="K38" s="57" t="s">
        <v>17</v>
      </c>
      <c r="L38" s="57">
        <v>1.0</v>
      </c>
      <c r="M38" s="58"/>
      <c r="N38" s="12"/>
    </row>
    <row r="39" ht="15.75" customHeight="1">
      <c r="A39" s="66">
        <f t="shared" si="1"/>
        <v>36</v>
      </c>
      <c r="B39" s="1"/>
      <c r="C39" s="67" t="s">
        <v>990</v>
      </c>
      <c r="D39" s="1"/>
      <c r="E39" s="1"/>
      <c r="F39" s="3" t="s">
        <v>991</v>
      </c>
      <c r="G39" s="62"/>
      <c r="H39" s="62" t="s">
        <v>911</v>
      </c>
      <c r="I39" s="57" t="s">
        <v>21</v>
      </c>
      <c r="J39" s="57" t="s">
        <v>17</v>
      </c>
      <c r="K39" s="57" t="s">
        <v>17</v>
      </c>
      <c r="L39" s="57">
        <v>1.0</v>
      </c>
      <c r="M39" s="58"/>
      <c r="N39" s="12"/>
    </row>
    <row r="40" ht="15.75" customHeight="1">
      <c r="A40" s="66">
        <f t="shared" si="1"/>
        <v>37</v>
      </c>
      <c r="B40" s="1"/>
      <c r="C40" s="67" t="s">
        <v>990</v>
      </c>
      <c r="D40" s="1"/>
      <c r="E40" s="1"/>
      <c r="F40" s="3" t="s">
        <v>992</v>
      </c>
      <c r="G40" s="62" t="s">
        <v>924</v>
      </c>
      <c r="H40" s="62" t="s">
        <v>50</v>
      </c>
      <c r="I40" s="57" t="s">
        <v>21</v>
      </c>
      <c r="J40" s="57" t="s">
        <v>17</v>
      </c>
      <c r="K40" s="57" t="s">
        <v>17</v>
      </c>
      <c r="L40" s="57">
        <v>1.0</v>
      </c>
      <c r="M40" s="58"/>
      <c r="N40" s="12"/>
    </row>
    <row r="41" ht="15.75" customHeight="1">
      <c r="A41" s="66">
        <f t="shared" si="1"/>
        <v>38</v>
      </c>
      <c r="B41" s="1"/>
      <c r="C41" s="67" t="s">
        <v>993</v>
      </c>
      <c r="D41" s="1"/>
      <c r="E41" s="1"/>
      <c r="F41" s="3" t="s">
        <v>994</v>
      </c>
      <c r="G41" s="62" t="s">
        <v>932</v>
      </c>
      <c r="H41" s="62" t="s">
        <v>995</v>
      </c>
      <c r="I41" s="57" t="s">
        <v>21</v>
      </c>
      <c r="J41" s="57" t="s">
        <v>17</v>
      </c>
      <c r="K41" s="57" t="s">
        <v>18</v>
      </c>
      <c r="L41" s="58"/>
      <c r="M41" s="58"/>
      <c r="N41" s="12"/>
    </row>
    <row r="42" ht="15.75" customHeight="1">
      <c r="A42" s="66">
        <f t="shared" si="1"/>
        <v>39</v>
      </c>
      <c r="B42" s="1"/>
      <c r="C42" s="67" t="s">
        <v>996</v>
      </c>
      <c r="D42" s="1"/>
      <c r="E42" s="1"/>
      <c r="F42" s="3" t="s">
        <v>997</v>
      </c>
      <c r="G42" s="62" t="s">
        <v>998</v>
      </c>
      <c r="H42" s="62" t="s">
        <v>911</v>
      </c>
      <c r="I42" s="57" t="s">
        <v>21</v>
      </c>
      <c r="J42" s="57" t="s">
        <v>17</v>
      </c>
      <c r="K42" s="57" t="s">
        <v>17</v>
      </c>
      <c r="L42" s="57">
        <v>1.0</v>
      </c>
      <c r="M42" s="58"/>
      <c r="N42" s="12"/>
    </row>
    <row r="43" ht="15.75" customHeight="1">
      <c r="A43" s="69">
        <f t="shared" si="1"/>
        <v>40</v>
      </c>
      <c r="B43" s="1"/>
      <c r="C43" s="70" t="s">
        <v>996</v>
      </c>
      <c r="D43" s="1"/>
      <c r="E43" s="1"/>
      <c r="F43" s="3" t="s">
        <v>999</v>
      </c>
      <c r="G43" s="62" t="s">
        <v>998</v>
      </c>
      <c r="H43" s="62" t="s">
        <v>1000</v>
      </c>
      <c r="I43" s="57" t="s">
        <v>949</v>
      </c>
      <c r="J43" s="57" t="s">
        <v>17</v>
      </c>
      <c r="K43" s="57" t="s">
        <v>17</v>
      </c>
      <c r="L43" s="58"/>
      <c r="M43" s="58"/>
    </row>
    <row r="44" ht="15.75" customHeight="1">
      <c r="A44" s="69"/>
      <c r="B44" s="1"/>
      <c r="C44" s="2"/>
      <c r="D44" s="1"/>
      <c r="E44" s="1"/>
      <c r="F44" s="3"/>
      <c r="G44" s="57"/>
      <c r="H44" s="57"/>
      <c r="I44" s="58"/>
      <c r="J44" s="58"/>
      <c r="K44" s="58"/>
      <c r="L44" s="58"/>
      <c r="M44" s="58"/>
    </row>
    <row r="45" ht="15.75" customHeight="1">
      <c r="A45" s="69"/>
      <c r="B45" s="1"/>
      <c r="C45" s="2"/>
      <c r="D45" s="1"/>
      <c r="E45" s="1"/>
      <c r="F45" s="3"/>
      <c r="G45" s="57"/>
      <c r="H45" s="57"/>
      <c r="I45" s="58"/>
      <c r="J45" s="58"/>
      <c r="K45" s="58"/>
      <c r="L45" s="58"/>
      <c r="M45" s="58"/>
    </row>
    <row r="46" ht="15.75" customHeight="1">
      <c r="A46" s="69"/>
      <c r="B46" s="1"/>
      <c r="C46" s="2"/>
      <c r="D46" s="1"/>
      <c r="E46" s="1"/>
      <c r="F46" s="3"/>
      <c r="G46" s="57"/>
      <c r="H46" s="57"/>
      <c r="I46" s="58"/>
      <c r="J46" s="58"/>
      <c r="K46" s="58"/>
      <c r="L46" s="58"/>
      <c r="M46" s="58"/>
    </row>
    <row r="47" ht="15.75" customHeight="1">
      <c r="A47" s="69"/>
      <c r="B47" s="1"/>
      <c r="C47" s="2"/>
      <c r="D47" s="1"/>
      <c r="E47" s="1"/>
      <c r="F47" s="3"/>
      <c r="G47" s="57"/>
      <c r="H47" s="57"/>
      <c r="I47" s="58"/>
      <c r="J47" s="58"/>
      <c r="K47" s="58"/>
      <c r="L47" s="58"/>
      <c r="M47" s="58"/>
    </row>
    <row r="48" ht="15.75" customHeight="1">
      <c r="A48" s="69"/>
      <c r="B48" s="1"/>
      <c r="C48" s="2"/>
      <c r="D48" s="1"/>
      <c r="E48" s="1"/>
      <c r="F48" s="3"/>
      <c r="G48" s="57"/>
      <c r="H48" s="57"/>
      <c r="I48" s="58"/>
      <c r="J48" s="58"/>
      <c r="K48" s="58"/>
      <c r="L48" s="58"/>
      <c r="M48" s="58"/>
    </row>
    <row r="49" ht="15.75" customHeight="1">
      <c r="A49" s="69"/>
      <c r="B49" s="1"/>
      <c r="C49" s="2"/>
      <c r="D49" s="1"/>
      <c r="E49" s="1"/>
      <c r="F49" s="3"/>
      <c r="G49" s="57"/>
      <c r="H49" s="57"/>
      <c r="I49" s="58"/>
      <c r="J49" s="58"/>
      <c r="K49" s="58"/>
      <c r="L49" s="58"/>
      <c r="M49" s="58"/>
    </row>
    <row r="50" ht="15.75" customHeight="1">
      <c r="A50" s="69"/>
      <c r="B50" s="1"/>
      <c r="C50" s="2"/>
      <c r="D50" s="1"/>
      <c r="E50" s="1"/>
      <c r="F50" s="3"/>
      <c r="G50" s="57"/>
      <c r="H50" s="57"/>
      <c r="I50" s="58"/>
      <c r="J50" s="58"/>
      <c r="K50" s="58"/>
      <c r="L50" s="58"/>
      <c r="M50" s="58"/>
    </row>
    <row r="51" ht="15.75" customHeight="1">
      <c r="A51" s="69"/>
      <c r="B51" s="1"/>
      <c r="C51" s="2"/>
      <c r="D51" s="1"/>
      <c r="E51" s="1"/>
      <c r="F51" s="3"/>
      <c r="G51" s="57"/>
      <c r="H51" s="57"/>
      <c r="I51" s="58"/>
      <c r="J51" s="58"/>
      <c r="K51" s="58"/>
      <c r="L51" s="58"/>
      <c r="M51" s="58"/>
    </row>
    <row r="52" ht="15.75" customHeight="1">
      <c r="A52" s="69"/>
      <c r="B52" s="1"/>
      <c r="C52" s="2"/>
      <c r="D52" s="1"/>
      <c r="E52" s="1"/>
      <c r="F52" s="3"/>
      <c r="G52" s="57"/>
      <c r="H52" s="57"/>
      <c r="I52" s="58"/>
      <c r="J52" s="58"/>
      <c r="K52" s="58"/>
      <c r="L52" s="58"/>
      <c r="M52" s="58"/>
    </row>
    <row r="53" ht="15.75" customHeight="1">
      <c r="A53" s="69"/>
      <c r="B53" s="1"/>
      <c r="C53" s="2"/>
      <c r="D53" s="1"/>
      <c r="E53" s="1"/>
      <c r="F53" s="3"/>
      <c r="G53" s="57"/>
      <c r="H53" s="57"/>
      <c r="I53" s="58"/>
      <c r="J53" s="58"/>
      <c r="K53" s="58"/>
      <c r="L53" s="58"/>
      <c r="M53" s="58"/>
    </row>
    <row r="54" ht="15.75" customHeight="1">
      <c r="A54" s="69"/>
      <c r="B54" s="1"/>
      <c r="C54" s="2"/>
      <c r="D54" s="1"/>
      <c r="E54" s="1"/>
      <c r="F54" s="3"/>
      <c r="G54" s="57"/>
      <c r="H54" s="57"/>
      <c r="I54" s="58"/>
      <c r="J54" s="58"/>
      <c r="K54" s="58"/>
      <c r="L54" s="58"/>
      <c r="M54" s="58"/>
    </row>
    <row r="55" ht="15.75" customHeight="1">
      <c r="A55" s="69"/>
      <c r="B55" s="1"/>
      <c r="C55" s="2"/>
      <c r="D55" s="1"/>
      <c r="E55" s="1"/>
      <c r="F55" s="3"/>
      <c r="G55" s="57"/>
      <c r="H55" s="57"/>
      <c r="I55" s="58"/>
      <c r="J55" s="58"/>
      <c r="K55" s="58"/>
      <c r="L55" s="58"/>
      <c r="M55" s="58"/>
    </row>
    <row r="56" ht="15.75" customHeight="1">
      <c r="A56" s="69"/>
      <c r="B56" s="1"/>
      <c r="C56" s="2"/>
      <c r="D56" s="1"/>
      <c r="E56" s="1"/>
      <c r="F56" s="3"/>
      <c r="G56" s="57"/>
      <c r="H56" s="57"/>
      <c r="I56" s="58"/>
      <c r="J56" s="58"/>
      <c r="K56" s="58"/>
      <c r="L56" s="58"/>
      <c r="M56" s="58"/>
    </row>
    <row r="57" ht="15.75" customHeight="1">
      <c r="A57" s="69"/>
      <c r="B57" s="1"/>
      <c r="C57" s="2"/>
      <c r="D57" s="1"/>
      <c r="E57" s="1"/>
      <c r="F57" s="3"/>
      <c r="G57" s="57"/>
      <c r="H57" s="57"/>
      <c r="I57" s="58"/>
      <c r="J57" s="58"/>
      <c r="K57" s="58"/>
      <c r="L57" s="58"/>
      <c r="M57" s="58"/>
    </row>
    <row r="58" ht="15.75" customHeight="1">
      <c r="A58" s="69"/>
      <c r="B58" s="1"/>
      <c r="C58" s="2"/>
      <c r="D58" s="1"/>
      <c r="E58" s="1"/>
      <c r="F58" s="3"/>
      <c r="G58" s="57"/>
      <c r="H58" s="57"/>
      <c r="I58" s="58"/>
      <c r="J58" s="58"/>
      <c r="K58" s="58"/>
      <c r="L58" s="58"/>
      <c r="M58" s="58"/>
    </row>
    <row r="59" ht="15.75" customHeight="1">
      <c r="A59" s="69"/>
      <c r="B59" s="1"/>
      <c r="C59" s="2"/>
      <c r="D59" s="1"/>
      <c r="E59" s="1"/>
      <c r="F59" s="3"/>
      <c r="G59" s="57"/>
      <c r="H59" s="57"/>
      <c r="I59" s="58"/>
      <c r="J59" s="58"/>
      <c r="K59" s="58"/>
      <c r="L59" s="58"/>
      <c r="M59" s="58"/>
    </row>
    <row r="60" ht="15.75" customHeight="1">
      <c r="A60" s="69"/>
      <c r="B60" s="1"/>
      <c r="C60" s="2"/>
      <c r="D60" s="1"/>
      <c r="E60" s="1"/>
      <c r="F60" s="3"/>
      <c r="G60" s="57"/>
      <c r="H60" s="57"/>
      <c r="I60" s="58"/>
      <c r="J60" s="58"/>
      <c r="K60" s="58"/>
      <c r="L60" s="58"/>
      <c r="M60" s="58"/>
    </row>
    <row r="61" ht="15.75" customHeight="1">
      <c r="A61" s="69"/>
      <c r="B61" s="1"/>
      <c r="C61" s="2"/>
      <c r="D61" s="1"/>
      <c r="E61" s="1"/>
      <c r="F61" s="3"/>
      <c r="G61" s="57"/>
      <c r="H61" s="57"/>
      <c r="I61" s="58"/>
      <c r="J61" s="58"/>
      <c r="K61" s="58"/>
      <c r="L61" s="58"/>
      <c r="M61" s="58"/>
    </row>
    <row r="62" ht="15.75" customHeight="1">
      <c r="A62" s="69"/>
      <c r="B62" s="1"/>
      <c r="C62" s="2"/>
      <c r="D62" s="1"/>
      <c r="E62" s="1"/>
      <c r="F62" s="3"/>
      <c r="G62" s="57"/>
      <c r="H62" s="57"/>
      <c r="I62" s="58"/>
      <c r="J62" s="58"/>
      <c r="K62" s="58"/>
      <c r="L62" s="58"/>
      <c r="M62" s="58"/>
    </row>
    <row r="63" ht="15.75" customHeight="1">
      <c r="A63" s="69"/>
      <c r="B63" s="1"/>
      <c r="C63" s="2"/>
      <c r="D63" s="1"/>
      <c r="E63" s="1"/>
      <c r="F63" s="3"/>
      <c r="G63" s="57"/>
      <c r="H63" s="57"/>
      <c r="I63" s="58"/>
      <c r="J63" s="58"/>
      <c r="K63" s="58"/>
      <c r="L63" s="58"/>
      <c r="M63" s="58"/>
    </row>
    <row r="64" ht="15.75" customHeight="1">
      <c r="A64" s="69"/>
      <c r="B64" s="1"/>
      <c r="C64" s="2"/>
      <c r="D64" s="1"/>
      <c r="E64" s="1"/>
      <c r="F64" s="3"/>
      <c r="G64" s="57"/>
      <c r="H64" s="57"/>
      <c r="I64" s="58"/>
      <c r="J64" s="58"/>
      <c r="K64" s="58"/>
      <c r="L64" s="58"/>
      <c r="M64" s="58"/>
    </row>
    <row r="65" ht="15.75" customHeight="1">
      <c r="A65" s="69"/>
      <c r="B65" s="1"/>
      <c r="C65" s="2"/>
      <c r="D65" s="1"/>
      <c r="E65" s="1"/>
      <c r="F65" s="3"/>
      <c r="G65" s="57"/>
      <c r="H65" s="57"/>
      <c r="I65" s="58"/>
      <c r="J65" s="58"/>
      <c r="K65" s="58"/>
      <c r="L65" s="58"/>
      <c r="M65" s="58"/>
    </row>
    <row r="66" ht="15.75" customHeight="1">
      <c r="A66" s="69"/>
      <c r="B66" s="1"/>
      <c r="C66" s="2"/>
      <c r="D66" s="1"/>
      <c r="E66" s="1"/>
      <c r="F66" s="3"/>
      <c r="G66" s="57"/>
      <c r="H66" s="57"/>
      <c r="I66" s="58"/>
      <c r="J66" s="58"/>
      <c r="K66" s="58"/>
      <c r="L66" s="58"/>
      <c r="M66" s="58"/>
    </row>
    <row r="67" ht="15.75" customHeight="1">
      <c r="A67" s="1"/>
      <c r="B67" s="1"/>
      <c r="C67" s="2"/>
      <c r="D67" s="1"/>
      <c r="E67" s="1"/>
      <c r="F67" s="3"/>
      <c r="G67" s="57"/>
      <c r="H67" s="57"/>
      <c r="I67" s="58"/>
      <c r="J67" s="58"/>
      <c r="K67" s="58"/>
      <c r="L67" s="58"/>
      <c r="M67" s="58"/>
    </row>
    <row r="68" ht="15.75" customHeight="1">
      <c r="A68" s="1"/>
      <c r="B68" s="1"/>
      <c r="C68" s="2"/>
      <c r="D68" s="1"/>
      <c r="E68" s="1"/>
      <c r="F68" s="3"/>
      <c r="G68" s="57"/>
      <c r="H68" s="57"/>
      <c r="I68" s="58"/>
      <c r="J68" s="58"/>
      <c r="K68" s="58"/>
      <c r="L68" s="58"/>
      <c r="M68" s="58"/>
    </row>
    <row r="69" ht="15.75" customHeight="1">
      <c r="A69" s="1"/>
      <c r="B69" s="1"/>
      <c r="C69" s="2"/>
      <c r="D69" s="1"/>
      <c r="E69" s="1"/>
      <c r="F69" s="3"/>
      <c r="G69" s="57"/>
      <c r="H69" s="57"/>
      <c r="I69" s="58"/>
      <c r="J69" s="58"/>
      <c r="K69" s="58"/>
      <c r="L69" s="58"/>
      <c r="M69" s="58"/>
    </row>
    <row r="70" ht="15.75" customHeight="1">
      <c r="A70" s="1"/>
      <c r="B70" s="1"/>
      <c r="C70" s="2"/>
      <c r="D70" s="1"/>
      <c r="E70" s="1"/>
      <c r="F70" s="3"/>
      <c r="G70" s="57"/>
      <c r="H70" s="57"/>
      <c r="I70" s="58"/>
      <c r="J70" s="58"/>
      <c r="K70" s="58"/>
      <c r="L70" s="58"/>
      <c r="M70" s="58"/>
    </row>
    <row r="71" ht="15.75" customHeight="1">
      <c r="A71" s="1"/>
      <c r="B71" s="1"/>
      <c r="C71" s="2"/>
      <c r="D71" s="1"/>
      <c r="E71" s="1"/>
      <c r="F71" s="3"/>
      <c r="G71" s="57"/>
      <c r="H71" s="57"/>
      <c r="I71" s="58"/>
      <c r="J71" s="58"/>
      <c r="K71" s="58"/>
      <c r="L71" s="58"/>
      <c r="M71" s="58"/>
    </row>
    <row r="72" ht="15.75" customHeight="1">
      <c r="A72" s="1"/>
      <c r="B72" s="1"/>
      <c r="C72" s="2"/>
      <c r="D72" s="1"/>
      <c r="E72" s="1"/>
      <c r="F72" s="3"/>
      <c r="G72" s="57"/>
      <c r="H72" s="57"/>
      <c r="I72" s="58"/>
      <c r="J72" s="58"/>
      <c r="K72" s="58"/>
      <c r="L72" s="58"/>
      <c r="M72" s="58"/>
    </row>
    <row r="73" ht="15.75" customHeight="1">
      <c r="A73" s="1"/>
      <c r="B73" s="1"/>
      <c r="C73" s="2"/>
      <c r="D73" s="1"/>
      <c r="E73" s="1"/>
      <c r="F73" s="3"/>
      <c r="G73" s="57"/>
      <c r="H73" s="57"/>
      <c r="I73" s="58"/>
      <c r="J73" s="58"/>
      <c r="K73" s="58"/>
      <c r="L73" s="58"/>
      <c r="M73" s="58"/>
    </row>
    <row r="74" ht="15.75" customHeight="1">
      <c r="A74" s="1"/>
      <c r="B74" s="1"/>
      <c r="C74" s="2"/>
      <c r="D74" s="1"/>
      <c r="E74" s="1"/>
      <c r="F74" s="3"/>
      <c r="G74" s="57"/>
      <c r="H74" s="57"/>
      <c r="I74" s="58"/>
      <c r="J74" s="58"/>
      <c r="K74" s="58"/>
      <c r="L74" s="58"/>
      <c r="M74" s="58"/>
    </row>
    <row r="75" ht="15.75" customHeight="1">
      <c r="A75" s="1"/>
      <c r="B75" s="1"/>
      <c r="C75" s="2"/>
      <c r="D75" s="1"/>
      <c r="E75" s="1"/>
      <c r="F75" s="3"/>
      <c r="G75" s="57"/>
      <c r="H75" s="57"/>
      <c r="I75" s="58"/>
      <c r="J75" s="58"/>
      <c r="K75" s="58"/>
      <c r="L75" s="58"/>
      <c r="M75" s="58"/>
    </row>
    <row r="76" ht="15.75" customHeight="1">
      <c r="A76" s="1"/>
      <c r="B76" s="1"/>
      <c r="C76" s="2"/>
      <c r="D76" s="1"/>
      <c r="E76" s="1"/>
      <c r="F76" s="3"/>
      <c r="G76" s="57"/>
      <c r="H76" s="57"/>
      <c r="I76" s="58"/>
      <c r="J76" s="58"/>
      <c r="K76" s="58"/>
      <c r="L76" s="58"/>
      <c r="M76" s="58"/>
    </row>
    <row r="77" ht="15.75" customHeight="1">
      <c r="A77" s="1"/>
      <c r="B77" s="1"/>
      <c r="C77" s="2"/>
      <c r="D77" s="1"/>
      <c r="E77" s="1"/>
      <c r="F77" s="3"/>
      <c r="G77" s="57"/>
      <c r="H77" s="57"/>
      <c r="I77" s="58"/>
      <c r="J77" s="58"/>
      <c r="K77" s="58"/>
      <c r="L77" s="58"/>
      <c r="M77" s="58"/>
    </row>
    <row r="78" ht="15.75" customHeight="1">
      <c r="A78" s="1"/>
      <c r="B78" s="1"/>
      <c r="C78" s="2"/>
      <c r="D78" s="1"/>
      <c r="E78" s="1"/>
      <c r="F78" s="3"/>
      <c r="G78" s="57"/>
      <c r="H78" s="57"/>
      <c r="I78" s="58"/>
      <c r="J78" s="58"/>
      <c r="K78" s="58"/>
      <c r="L78" s="58"/>
      <c r="M78" s="58"/>
    </row>
    <row r="79" ht="15.75" customHeight="1">
      <c r="A79" s="1"/>
      <c r="B79" s="1"/>
      <c r="C79" s="2"/>
      <c r="D79" s="1"/>
      <c r="E79" s="1"/>
      <c r="F79" s="3"/>
      <c r="G79" s="57"/>
      <c r="H79" s="57"/>
      <c r="I79" s="58"/>
      <c r="J79" s="58"/>
      <c r="K79" s="58"/>
      <c r="L79" s="58"/>
      <c r="M79" s="58"/>
    </row>
    <row r="80" ht="15.75" customHeight="1">
      <c r="A80" s="1"/>
      <c r="B80" s="1"/>
      <c r="C80" s="2"/>
      <c r="D80" s="1"/>
      <c r="E80" s="1"/>
      <c r="F80" s="3"/>
      <c r="G80" s="57"/>
      <c r="H80" s="57"/>
      <c r="I80" s="58"/>
      <c r="J80" s="58"/>
      <c r="K80" s="58"/>
      <c r="L80" s="58"/>
      <c r="M80" s="58"/>
    </row>
    <row r="81" ht="15.75" customHeight="1">
      <c r="A81" s="1"/>
      <c r="B81" s="1"/>
      <c r="C81" s="2"/>
      <c r="D81" s="1"/>
      <c r="E81" s="1"/>
      <c r="F81" s="3"/>
      <c r="G81" s="57"/>
      <c r="H81" s="57"/>
      <c r="I81" s="58"/>
      <c r="J81" s="58"/>
      <c r="K81" s="58"/>
      <c r="L81" s="58"/>
      <c r="M81" s="58"/>
    </row>
    <row r="82" ht="15.75" customHeight="1">
      <c r="A82" s="1"/>
      <c r="B82" s="1"/>
      <c r="C82" s="2"/>
      <c r="D82" s="1"/>
      <c r="E82" s="1"/>
      <c r="F82" s="3"/>
      <c r="G82" s="57"/>
      <c r="H82" s="57"/>
      <c r="I82" s="58"/>
      <c r="J82" s="58"/>
      <c r="K82" s="58"/>
      <c r="L82" s="58"/>
      <c r="M82" s="58"/>
    </row>
    <row r="83" ht="15.75" customHeight="1">
      <c r="A83" s="1"/>
      <c r="B83" s="1"/>
      <c r="C83" s="2"/>
      <c r="D83" s="1"/>
      <c r="E83" s="1"/>
      <c r="F83" s="3"/>
      <c r="G83" s="57"/>
      <c r="H83" s="57"/>
      <c r="I83" s="58"/>
      <c r="J83" s="58"/>
      <c r="K83" s="58"/>
      <c r="L83" s="58"/>
      <c r="M83" s="58"/>
    </row>
    <row r="84" ht="15.75" customHeight="1">
      <c r="A84" s="1"/>
      <c r="B84" s="1"/>
      <c r="C84" s="2"/>
      <c r="D84" s="1"/>
      <c r="E84" s="1"/>
      <c r="F84" s="3"/>
      <c r="G84" s="57"/>
      <c r="H84" s="57"/>
      <c r="I84" s="58"/>
      <c r="J84" s="58"/>
      <c r="K84" s="58"/>
      <c r="L84" s="58"/>
      <c r="M84" s="58"/>
    </row>
    <row r="85" ht="15.75" customHeight="1">
      <c r="A85" s="1"/>
      <c r="B85" s="1"/>
      <c r="C85" s="2"/>
      <c r="D85" s="1"/>
      <c r="E85" s="1"/>
      <c r="F85" s="3"/>
      <c r="G85" s="57"/>
      <c r="H85" s="57"/>
      <c r="I85" s="58"/>
      <c r="J85" s="58"/>
      <c r="K85" s="58"/>
      <c r="L85" s="58"/>
      <c r="M85" s="58"/>
    </row>
    <row r="86" ht="15.75" customHeight="1">
      <c r="A86" s="1"/>
      <c r="B86" s="1"/>
      <c r="C86" s="2"/>
      <c r="D86" s="1"/>
      <c r="E86" s="1"/>
      <c r="F86" s="3"/>
      <c r="G86" s="57"/>
      <c r="H86" s="57"/>
      <c r="I86" s="58"/>
      <c r="J86" s="58"/>
      <c r="K86" s="58"/>
      <c r="L86" s="58"/>
      <c r="M86" s="58"/>
    </row>
    <row r="87" ht="15.75" customHeight="1">
      <c r="A87" s="1"/>
      <c r="B87" s="1"/>
      <c r="C87" s="2"/>
      <c r="D87" s="1"/>
      <c r="E87" s="1"/>
      <c r="F87" s="3"/>
      <c r="G87" s="57"/>
      <c r="H87" s="57"/>
      <c r="I87" s="58"/>
      <c r="J87" s="58"/>
      <c r="K87" s="58"/>
      <c r="L87" s="58"/>
      <c r="M87" s="58"/>
    </row>
    <row r="88" ht="15.75" customHeight="1">
      <c r="A88" s="1"/>
      <c r="B88" s="1"/>
      <c r="C88" s="2"/>
      <c r="D88" s="1"/>
      <c r="E88" s="1"/>
      <c r="F88" s="3"/>
      <c r="G88" s="57"/>
      <c r="H88" s="57"/>
      <c r="I88" s="58"/>
      <c r="J88" s="58"/>
      <c r="K88" s="58"/>
      <c r="L88" s="58"/>
      <c r="M88" s="58"/>
    </row>
    <row r="89" ht="15.75" customHeight="1">
      <c r="A89" s="1"/>
      <c r="B89" s="1"/>
      <c r="C89" s="2"/>
      <c r="D89" s="1"/>
      <c r="E89" s="1"/>
      <c r="F89" s="3"/>
      <c r="G89" s="57"/>
      <c r="H89" s="57"/>
      <c r="I89" s="58"/>
      <c r="J89" s="58"/>
      <c r="K89" s="58"/>
      <c r="L89" s="58"/>
      <c r="M89" s="58"/>
    </row>
    <row r="90" ht="15.75" customHeight="1">
      <c r="A90" s="1"/>
      <c r="B90" s="1"/>
      <c r="C90" s="2"/>
      <c r="D90" s="1"/>
      <c r="E90" s="1"/>
      <c r="F90" s="3"/>
      <c r="G90" s="57"/>
      <c r="H90" s="57"/>
      <c r="I90" s="58"/>
      <c r="J90" s="58"/>
      <c r="K90" s="58"/>
      <c r="L90" s="58"/>
      <c r="M90" s="58"/>
    </row>
    <row r="91" ht="15.75" customHeight="1">
      <c r="A91" s="1"/>
      <c r="B91" s="1"/>
      <c r="C91" s="2"/>
      <c r="D91" s="1"/>
      <c r="E91" s="1"/>
      <c r="F91" s="3"/>
      <c r="G91" s="57"/>
      <c r="H91" s="57"/>
      <c r="I91" s="58"/>
      <c r="J91" s="58"/>
      <c r="K91" s="58"/>
      <c r="L91" s="58"/>
      <c r="M91" s="58"/>
    </row>
    <row r="92" ht="15.75" customHeight="1">
      <c r="A92" s="1"/>
      <c r="B92" s="1"/>
      <c r="C92" s="2"/>
      <c r="D92" s="1"/>
      <c r="E92" s="1"/>
      <c r="F92" s="3"/>
      <c r="G92" s="57"/>
      <c r="H92" s="57"/>
      <c r="I92" s="58"/>
      <c r="J92" s="58"/>
      <c r="K92" s="58"/>
      <c r="L92" s="58"/>
      <c r="M92" s="58"/>
    </row>
    <row r="93" ht="15.75" customHeight="1">
      <c r="A93" s="1"/>
      <c r="B93" s="1"/>
      <c r="C93" s="2"/>
      <c r="D93" s="1"/>
      <c r="E93" s="1"/>
      <c r="F93" s="3"/>
      <c r="G93" s="57"/>
      <c r="H93" s="57"/>
      <c r="I93" s="58"/>
      <c r="J93" s="58"/>
      <c r="K93" s="58"/>
      <c r="L93" s="58"/>
      <c r="M93" s="58"/>
    </row>
    <row r="94" ht="15.75" customHeight="1">
      <c r="A94" s="1"/>
      <c r="B94" s="1"/>
      <c r="C94" s="2"/>
      <c r="D94" s="1"/>
      <c r="E94" s="1"/>
      <c r="F94" s="3"/>
      <c r="G94" s="57"/>
      <c r="H94" s="57"/>
      <c r="I94" s="58"/>
      <c r="J94" s="58"/>
      <c r="K94" s="58"/>
      <c r="L94" s="58"/>
      <c r="M94" s="58"/>
    </row>
    <row r="95" ht="15.75" customHeight="1">
      <c r="A95" s="1"/>
      <c r="B95" s="1"/>
      <c r="C95" s="2"/>
      <c r="D95" s="1"/>
      <c r="E95" s="1"/>
      <c r="F95" s="3"/>
      <c r="G95" s="57"/>
      <c r="H95" s="57"/>
      <c r="I95" s="58"/>
      <c r="J95" s="58"/>
      <c r="K95" s="58"/>
      <c r="L95" s="58"/>
      <c r="M95" s="58"/>
    </row>
    <row r="96" ht="15.75" customHeight="1">
      <c r="A96" s="1"/>
      <c r="B96" s="1"/>
      <c r="C96" s="2"/>
      <c r="D96" s="1"/>
      <c r="E96" s="1"/>
      <c r="F96" s="3"/>
      <c r="G96" s="57"/>
      <c r="H96" s="57"/>
      <c r="I96" s="58"/>
      <c r="J96" s="58"/>
      <c r="K96" s="58"/>
      <c r="L96" s="58"/>
      <c r="M96" s="58"/>
    </row>
    <row r="97" ht="15.75" customHeight="1">
      <c r="A97" s="1"/>
      <c r="B97" s="1"/>
      <c r="C97" s="2"/>
      <c r="D97" s="1"/>
      <c r="E97" s="1"/>
      <c r="F97" s="3"/>
      <c r="G97" s="57"/>
      <c r="H97" s="57"/>
      <c r="I97" s="58"/>
      <c r="J97" s="58"/>
      <c r="K97" s="58"/>
      <c r="L97" s="58"/>
      <c r="M97" s="58"/>
    </row>
    <row r="98" ht="15.75" customHeight="1">
      <c r="A98" s="1"/>
      <c r="B98" s="1"/>
      <c r="C98" s="2"/>
      <c r="D98" s="1"/>
      <c r="E98" s="1"/>
      <c r="F98" s="3"/>
      <c r="G98" s="57"/>
      <c r="H98" s="57"/>
      <c r="I98" s="58"/>
      <c r="J98" s="58"/>
      <c r="K98" s="58"/>
      <c r="L98" s="58"/>
      <c r="M98" s="58"/>
    </row>
    <row r="99" ht="15.75" customHeight="1">
      <c r="A99" s="1"/>
      <c r="B99" s="1"/>
      <c r="C99" s="2"/>
      <c r="D99" s="1"/>
      <c r="E99" s="1"/>
      <c r="F99" s="3"/>
      <c r="G99" s="57"/>
      <c r="H99" s="57"/>
      <c r="I99" s="58"/>
      <c r="J99" s="58"/>
      <c r="K99" s="58"/>
      <c r="L99" s="58"/>
      <c r="M99" s="58"/>
    </row>
    <row r="100" ht="15.75" customHeight="1">
      <c r="A100" s="1"/>
      <c r="B100" s="1"/>
      <c r="C100" s="2"/>
      <c r="D100" s="1"/>
      <c r="E100" s="1"/>
      <c r="F100" s="3"/>
      <c r="G100" s="57"/>
      <c r="H100" s="57"/>
      <c r="I100" s="58"/>
      <c r="J100" s="58"/>
      <c r="K100" s="58"/>
      <c r="L100" s="58"/>
      <c r="M100" s="58"/>
    </row>
    <row r="101" ht="15.75" customHeight="1">
      <c r="A101" s="1"/>
      <c r="B101" s="1"/>
      <c r="C101" s="2"/>
      <c r="D101" s="1"/>
      <c r="E101" s="1"/>
      <c r="F101" s="3"/>
      <c r="G101" s="57"/>
      <c r="H101" s="57"/>
      <c r="I101" s="58"/>
      <c r="J101" s="58"/>
      <c r="K101" s="58"/>
      <c r="L101" s="58"/>
      <c r="M101" s="58"/>
    </row>
    <row r="102" ht="15.75" customHeight="1">
      <c r="A102" s="1"/>
      <c r="B102" s="1"/>
      <c r="C102" s="2"/>
      <c r="D102" s="1"/>
      <c r="E102" s="1"/>
      <c r="F102" s="3"/>
      <c r="G102" s="57"/>
      <c r="H102" s="57"/>
      <c r="I102" s="58"/>
      <c r="J102" s="58"/>
      <c r="K102" s="58"/>
      <c r="L102" s="58"/>
      <c r="M102" s="58"/>
    </row>
    <row r="103" ht="15.75" customHeight="1">
      <c r="A103" s="1"/>
      <c r="B103" s="1"/>
      <c r="C103" s="2"/>
      <c r="D103" s="1"/>
      <c r="E103" s="1"/>
      <c r="F103" s="3"/>
      <c r="G103" s="57"/>
      <c r="H103" s="57"/>
      <c r="I103" s="58"/>
      <c r="J103" s="58"/>
      <c r="K103" s="58"/>
      <c r="L103" s="58"/>
      <c r="M103" s="58"/>
    </row>
    <row r="104" ht="15.75" customHeight="1">
      <c r="A104" s="1"/>
      <c r="B104" s="1"/>
      <c r="C104" s="2"/>
      <c r="D104" s="1"/>
      <c r="E104" s="1"/>
      <c r="F104" s="3"/>
      <c r="G104" s="57"/>
      <c r="H104" s="57"/>
      <c r="I104" s="58"/>
      <c r="J104" s="58"/>
      <c r="K104" s="58"/>
      <c r="L104" s="58"/>
      <c r="M104" s="58"/>
    </row>
    <row r="105" ht="15.75" customHeight="1">
      <c r="A105" s="1"/>
      <c r="B105" s="1"/>
      <c r="C105" s="2"/>
      <c r="D105" s="1"/>
      <c r="E105" s="1"/>
      <c r="F105" s="3"/>
      <c r="G105" s="57"/>
      <c r="H105" s="57"/>
      <c r="I105" s="58"/>
      <c r="J105" s="58"/>
      <c r="K105" s="58"/>
      <c r="L105" s="58"/>
      <c r="M105" s="58"/>
    </row>
    <row r="106" ht="15.75" customHeight="1">
      <c r="A106" s="1"/>
      <c r="B106" s="1"/>
      <c r="C106" s="2"/>
      <c r="D106" s="1"/>
      <c r="E106" s="1"/>
      <c r="F106" s="3"/>
      <c r="G106" s="57"/>
      <c r="H106" s="57"/>
      <c r="I106" s="58"/>
      <c r="J106" s="58"/>
      <c r="K106" s="58"/>
      <c r="L106" s="58"/>
      <c r="M106" s="58"/>
    </row>
    <row r="107" ht="15.75" customHeight="1">
      <c r="A107" s="1"/>
      <c r="B107" s="1"/>
      <c r="C107" s="2"/>
      <c r="D107" s="1"/>
      <c r="E107" s="1"/>
      <c r="F107" s="3"/>
      <c r="G107" s="57"/>
      <c r="H107" s="57"/>
      <c r="I107" s="58"/>
      <c r="J107" s="58"/>
      <c r="K107" s="58"/>
      <c r="L107" s="58"/>
      <c r="M107" s="58"/>
    </row>
    <row r="108" ht="15.75" customHeight="1">
      <c r="A108" s="1"/>
      <c r="B108" s="1"/>
      <c r="C108" s="2"/>
      <c r="D108" s="1"/>
      <c r="E108" s="1"/>
      <c r="F108" s="3"/>
      <c r="G108" s="57"/>
      <c r="H108" s="57"/>
      <c r="I108" s="58"/>
      <c r="J108" s="58"/>
      <c r="K108" s="58"/>
      <c r="L108" s="58"/>
      <c r="M108" s="58"/>
    </row>
    <row r="109" ht="15.75" customHeight="1">
      <c r="A109" s="1"/>
      <c r="B109" s="1"/>
      <c r="C109" s="2"/>
      <c r="D109" s="1"/>
      <c r="E109" s="1"/>
      <c r="F109" s="3"/>
      <c r="G109" s="57"/>
      <c r="H109" s="57"/>
      <c r="I109" s="58"/>
      <c r="J109" s="58"/>
      <c r="K109" s="58"/>
      <c r="L109" s="58"/>
      <c r="M109" s="58"/>
    </row>
    <row r="110" ht="15.75" customHeight="1">
      <c r="A110" s="1"/>
      <c r="B110" s="1"/>
      <c r="C110" s="2"/>
      <c r="D110" s="1"/>
      <c r="E110" s="1"/>
      <c r="F110" s="3"/>
      <c r="G110" s="57"/>
      <c r="H110" s="57"/>
      <c r="I110" s="58"/>
      <c r="J110" s="58"/>
      <c r="K110" s="58"/>
      <c r="L110" s="58"/>
      <c r="M110" s="58"/>
    </row>
    <row r="111" ht="15.75" customHeight="1">
      <c r="A111" s="1"/>
      <c r="B111" s="1"/>
      <c r="C111" s="2"/>
      <c r="D111" s="1"/>
      <c r="E111" s="1"/>
      <c r="F111" s="3"/>
      <c r="G111" s="57"/>
      <c r="H111" s="57"/>
      <c r="I111" s="58"/>
      <c r="J111" s="58"/>
      <c r="K111" s="58"/>
      <c r="L111" s="58"/>
      <c r="M111" s="58"/>
    </row>
    <row r="112" ht="15.75" customHeight="1">
      <c r="A112" s="1"/>
      <c r="B112" s="1"/>
      <c r="C112" s="2"/>
      <c r="D112" s="1"/>
      <c r="E112" s="1"/>
      <c r="F112" s="3"/>
      <c r="G112" s="57"/>
      <c r="H112" s="57"/>
      <c r="I112" s="58"/>
      <c r="J112" s="58"/>
      <c r="K112" s="58"/>
      <c r="L112" s="58"/>
      <c r="M112" s="58"/>
    </row>
    <row r="113" ht="15.75" customHeight="1">
      <c r="A113" s="1"/>
      <c r="B113" s="1"/>
      <c r="C113" s="2"/>
      <c r="D113" s="1"/>
      <c r="E113" s="1"/>
      <c r="F113" s="3"/>
      <c r="G113" s="57"/>
      <c r="H113" s="57"/>
      <c r="I113" s="58"/>
      <c r="J113" s="58"/>
      <c r="K113" s="58"/>
      <c r="L113" s="58"/>
      <c r="M113" s="58"/>
    </row>
    <row r="114" ht="15.75" customHeight="1">
      <c r="A114" s="1"/>
      <c r="B114" s="1"/>
      <c r="C114" s="2"/>
      <c r="D114" s="1"/>
      <c r="E114" s="1"/>
      <c r="F114" s="3"/>
      <c r="G114" s="57"/>
      <c r="H114" s="57"/>
      <c r="I114" s="58"/>
      <c r="J114" s="58"/>
      <c r="K114" s="58"/>
      <c r="L114" s="58"/>
      <c r="M114" s="58"/>
    </row>
    <row r="115" ht="15.75" customHeight="1">
      <c r="A115" s="1"/>
      <c r="B115" s="1"/>
      <c r="C115" s="2"/>
      <c r="D115" s="1"/>
      <c r="E115" s="1"/>
      <c r="F115" s="3"/>
      <c r="G115" s="57"/>
      <c r="H115" s="57"/>
      <c r="I115" s="58"/>
      <c r="J115" s="58"/>
      <c r="K115" s="58"/>
      <c r="L115" s="58"/>
      <c r="M115" s="58"/>
    </row>
    <row r="116" ht="15.75" customHeight="1">
      <c r="A116" s="1"/>
      <c r="B116" s="1"/>
      <c r="C116" s="2"/>
      <c r="D116" s="1"/>
      <c r="E116" s="1"/>
      <c r="F116" s="3"/>
      <c r="G116" s="57"/>
      <c r="H116" s="57"/>
      <c r="I116" s="58"/>
      <c r="J116" s="58"/>
      <c r="K116" s="58"/>
      <c r="L116" s="58"/>
      <c r="M116" s="58"/>
    </row>
    <row r="117" ht="15.75" customHeight="1">
      <c r="A117" s="1"/>
      <c r="B117" s="1"/>
      <c r="C117" s="2"/>
      <c r="D117" s="1"/>
      <c r="E117" s="1"/>
      <c r="F117" s="3"/>
      <c r="G117" s="57"/>
      <c r="H117" s="57"/>
      <c r="I117" s="58"/>
      <c r="J117" s="58"/>
      <c r="K117" s="58"/>
      <c r="L117" s="58"/>
      <c r="M117" s="58"/>
    </row>
    <row r="118" ht="15.75" customHeight="1">
      <c r="A118" s="1"/>
      <c r="B118" s="1"/>
      <c r="C118" s="2"/>
      <c r="D118" s="1"/>
      <c r="E118" s="1"/>
      <c r="F118" s="3"/>
      <c r="G118" s="57"/>
      <c r="H118" s="57"/>
      <c r="I118" s="58"/>
      <c r="J118" s="58"/>
      <c r="K118" s="58"/>
      <c r="L118" s="58"/>
      <c r="M118" s="58"/>
    </row>
    <row r="119" ht="15.75" customHeight="1">
      <c r="A119" s="1"/>
      <c r="B119" s="1"/>
      <c r="C119" s="2"/>
      <c r="D119" s="1"/>
      <c r="E119" s="1"/>
      <c r="F119" s="3"/>
      <c r="G119" s="57"/>
      <c r="H119" s="57"/>
      <c r="I119" s="58"/>
      <c r="J119" s="58"/>
      <c r="K119" s="58"/>
      <c r="L119" s="58"/>
      <c r="M119" s="58"/>
    </row>
    <row r="120" ht="15.75" customHeight="1">
      <c r="A120" s="1"/>
      <c r="B120" s="1"/>
      <c r="C120" s="2"/>
      <c r="D120" s="1"/>
      <c r="E120" s="1"/>
      <c r="F120" s="3"/>
      <c r="G120" s="57"/>
      <c r="H120" s="57"/>
      <c r="I120" s="58"/>
      <c r="J120" s="58"/>
      <c r="K120" s="58"/>
      <c r="L120" s="58"/>
      <c r="M120" s="58"/>
    </row>
    <row r="121" ht="15.75" customHeight="1">
      <c r="A121" s="1"/>
      <c r="B121" s="1"/>
      <c r="C121" s="2"/>
      <c r="D121" s="1"/>
      <c r="E121" s="1"/>
      <c r="F121" s="3"/>
      <c r="G121" s="57"/>
      <c r="H121" s="57"/>
      <c r="I121" s="58"/>
      <c r="J121" s="58"/>
      <c r="K121" s="58"/>
      <c r="L121" s="58"/>
      <c r="M121" s="58"/>
    </row>
    <row r="122" ht="15.75" customHeight="1">
      <c r="A122" s="1"/>
      <c r="B122" s="1"/>
      <c r="C122" s="2"/>
      <c r="D122" s="1"/>
      <c r="E122" s="1"/>
      <c r="F122" s="3"/>
      <c r="G122" s="57"/>
      <c r="H122" s="57"/>
      <c r="I122" s="58"/>
      <c r="J122" s="58"/>
      <c r="K122" s="58"/>
      <c r="L122" s="58"/>
      <c r="M122" s="58"/>
    </row>
    <row r="123" ht="15.75" customHeight="1">
      <c r="A123" s="1"/>
      <c r="B123" s="1"/>
      <c r="C123" s="2"/>
      <c r="D123" s="1"/>
      <c r="E123" s="1"/>
      <c r="F123" s="3"/>
      <c r="G123" s="57"/>
      <c r="H123" s="57"/>
      <c r="I123" s="58"/>
      <c r="J123" s="58"/>
      <c r="K123" s="58"/>
      <c r="L123" s="58"/>
      <c r="M123" s="58"/>
    </row>
    <row r="124" ht="15.75" customHeight="1">
      <c r="A124" s="1"/>
      <c r="B124" s="1"/>
      <c r="C124" s="2"/>
      <c r="D124" s="1"/>
      <c r="E124" s="1"/>
      <c r="F124" s="3"/>
      <c r="G124" s="57"/>
      <c r="H124" s="57"/>
      <c r="I124" s="58"/>
      <c r="J124" s="58"/>
      <c r="K124" s="58"/>
      <c r="L124" s="58"/>
      <c r="M124" s="58"/>
    </row>
    <row r="125" ht="15.75" customHeight="1">
      <c r="A125" s="1"/>
      <c r="B125" s="1"/>
      <c r="C125" s="2"/>
      <c r="D125" s="1"/>
      <c r="E125" s="1"/>
      <c r="F125" s="3"/>
      <c r="G125" s="57"/>
      <c r="H125" s="57"/>
      <c r="I125" s="58"/>
      <c r="J125" s="58"/>
      <c r="K125" s="58"/>
      <c r="L125" s="58"/>
      <c r="M125" s="58"/>
    </row>
    <row r="126" ht="15.75" customHeight="1">
      <c r="A126" s="1"/>
      <c r="B126" s="1"/>
      <c r="C126" s="2"/>
      <c r="D126" s="1"/>
      <c r="E126" s="1"/>
      <c r="F126" s="3"/>
      <c r="G126" s="57"/>
      <c r="H126" s="57"/>
      <c r="I126" s="58"/>
      <c r="J126" s="58"/>
      <c r="K126" s="58"/>
      <c r="L126" s="58"/>
      <c r="M126" s="58"/>
    </row>
    <row r="127" ht="15.75" customHeight="1">
      <c r="A127" s="1"/>
      <c r="B127" s="1"/>
      <c r="C127" s="2"/>
      <c r="D127" s="1"/>
      <c r="E127" s="1"/>
      <c r="F127" s="3"/>
      <c r="G127" s="57"/>
      <c r="H127" s="57"/>
      <c r="I127" s="58"/>
      <c r="J127" s="58"/>
      <c r="K127" s="58"/>
      <c r="L127" s="58"/>
      <c r="M127" s="58"/>
    </row>
    <row r="128" ht="15.75" customHeight="1">
      <c r="A128" s="1"/>
      <c r="B128" s="1"/>
      <c r="C128" s="2"/>
      <c r="D128" s="1"/>
      <c r="E128" s="1"/>
      <c r="F128" s="3"/>
      <c r="G128" s="57"/>
      <c r="H128" s="57"/>
      <c r="I128" s="58"/>
      <c r="J128" s="58"/>
      <c r="K128" s="58"/>
      <c r="L128" s="58"/>
      <c r="M128" s="58"/>
    </row>
    <row r="129" ht="15.75" customHeight="1">
      <c r="A129" s="1"/>
      <c r="B129" s="1"/>
      <c r="C129" s="2"/>
      <c r="D129" s="1"/>
      <c r="E129" s="1"/>
      <c r="F129" s="3"/>
      <c r="G129" s="57"/>
      <c r="H129" s="57"/>
      <c r="I129" s="58"/>
      <c r="J129" s="58"/>
      <c r="K129" s="58"/>
      <c r="L129" s="58"/>
      <c r="M129" s="58"/>
    </row>
    <row r="130" ht="15.75" customHeight="1">
      <c r="A130" s="1"/>
      <c r="B130" s="1"/>
      <c r="C130" s="2"/>
      <c r="D130" s="1"/>
      <c r="E130" s="1"/>
      <c r="F130" s="3"/>
      <c r="G130" s="57"/>
      <c r="H130" s="57"/>
      <c r="I130" s="58"/>
      <c r="J130" s="58"/>
      <c r="K130" s="58"/>
      <c r="L130" s="58"/>
      <c r="M130" s="58"/>
    </row>
    <row r="131" ht="15.75" customHeight="1">
      <c r="A131" s="1"/>
      <c r="B131" s="1"/>
      <c r="C131" s="2"/>
      <c r="D131" s="1"/>
      <c r="E131" s="1"/>
      <c r="F131" s="3"/>
      <c r="G131" s="57"/>
      <c r="H131" s="57"/>
      <c r="I131" s="58"/>
      <c r="J131" s="58"/>
      <c r="K131" s="58"/>
      <c r="L131" s="58"/>
      <c r="M131" s="58"/>
    </row>
    <row r="132" ht="15.75" customHeight="1">
      <c r="A132" s="1"/>
      <c r="B132" s="1"/>
      <c r="C132" s="2"/>
      <c r="D132" s="1"/>
      <c r="E132" s="1"/>
      <c r="F132" s="3"/>
      <c r="G132" s="57"/>
      <c r="H132" s="57"/>
      <c r="I132" s="58"/>
      <c r="J132" s="58"/>
      <c r="K132" s="58"/>
      <c r="L132" s="58"/>
      <c r="M132" s="58"/>
    </row>
    <row r="133" ht="15.75" customHeight="1">
      <c r="A133" s="1"/>
      <c r="B133" s="1"/>
      <c r="C133" s="2"/>
      <c r="D133" s="1"/>
      <c r="E133" s="1"/>
      <c r="F133" s="3"/>
      <c r="G133" s="57"/>
      <c r="H133" s="57"/>
      <c r="I133" s="58"/>
      <c r="J133" s="58"/>
      <c r="K133" s="58"/>
      <c r="L133" s="58"/>
      <c r="M133" s="58"/>
    </row>
    <row r="134" ht="15.75" customHeight="1">
      <c r="A134" s="1"/>
      <c r="B134" s="1"/>
      <c r="C134" s="2"/>
      <c r="D134" s="1"/>
      <c r="E134" s="1"/>
      <c r="F134" s="3"/>
      <c r="G134" s="57"/>
      <c r="H134" s="57"/>
      <c r="I134" s="58"/>
      <c r="J134" s="58"/>
      <c r="K134" s="58"/>
      <c r="L134" s="58"/>
      <c r="M134" s="58"/>
    </row>
    <row r="135" ht="15.75" customHeight="1">
      <c r="A135" s="1"/>
      <c r="B135" s="1"/>
      <c r="C135" s="2"/>
      <c r="D135" s="1"/>
      <c r="E135" s="1"/>
      <c r="F135" s="3"/>
      <c r="G135" s="57"/>
      <c r="H135" s="57"/>
      <c r="I135" s="58"/>
      <c r="J135" s="58"/>
      <c r="K135" s="58"/>
      <c r="L135" s="58"/>
      <c r="M135" s="58"/>
    </row>
    <row r="136" ht="15.75" customHeight="1">
      <c r="A136" s="1"/>
      <c r="B136" s="1"/>
      <c r="C136" s="2"/>
      <c r="D136" s="1"/>
      <c r="E136" s="1"/>
      <c r="F136" s="3"/>
      <c r="G136" s="57"/>
      <c r="H136" s="57"/>
      <c r="I136" s="58"/>
      <c r="J136" s="58"/>
      <c r="K136" s="58"/>
      <c r="L136" s="58"/>
      <c r="M136" s="58"/>
    </row>
    <row r="137" ht="15.75" customHeight="1">
      <c r="A137" s="1"/>
      <c r="B137" s="1"/>
      <c r="C137" s="2"/>
      <c r="D137" s="1"/>
      <c r="E137" s="1"/>
      <c r="F137" s="3"/>
      <c r="G137" s="57"/>
      <c r="H137" s="57"/>
      <c r="I137" s="58"/>
      <c r="J137" s="58"/>
      <c r="K137" s="58"/>
      <c r="L137" s="58"/>
      <c r="M137" s="58"/>
    </row>
    <row r="138" ht="15.75" customHeight="1">
      <c r="A138" s="1"/>
      <c r="B138" s="1"/>
      <c r="C138" s="2"/>
      <c r="D138" s="1"/>
      <c r="E138" s="1"/>
      <c r="F138" s="3"/>
      <c r="G138" s="57"/>
      <c r="H138" s="57"/>
      <c r="I138" s="58"/>
      <c r="J138" s="58"/>
      <c r="K138" s="58"/>
      <c r="L138" s="58"/>
      <c r="M138" s="58"/>
    </row>
    <row r="139" ht="15.75" customHeight="1">
      <c r="A139" s="1"/>
      <c r="B139" s="1"/>
      <c r="C139" s="2"/>
      <c r="D139" s="1"/>
      <c r="E139" s="1"/>
      <c r="F139" s="3"/>
      <c r="G139" s="57"/>
      <c r="H139" s="57"/>
      <c r="I139" s="58"/>
      <c r="J139" s="58"/>
      <c r="K139" s="58"/>
      <c r="L139" s="58"/>
      <c r="M139" s="58"/>
    </row>
    <row r="140" ht="15.75" customHeight="1">
      <c r="A140" s="1"/>
      <c r="B140" s="1"/>
      <c r="C140" s="2"/>
      <c r="D140" s="1"/>
      <c r="E140" s="1"/>
      <c r="F140" s="3"/>
      <c r="G140" s="57"/>
      <c r="H140" s="57"/>
      <c r="I140" s="58"/>
      <c r="J140" s="58"/>
      <c r="K140" s="58"/>
      <c r="L140" s="58"/>
      <c r="M140" s="58"/>
    </row>
    <row r="141" ht="15.75" customHeight="1">
      <c r="A141" s="1"/>
      <c r="B141" s="1"/>
      <c r="C141" s="2"/>
      <c r="D141" s="1"/>
      <c r="E141" s="1"/>
      <c r="F141" s="3"/>
      <c r="G141" s="57"/>
      <c r="H141" s="57"/>
      <c r="I141" s="58"/>
      <c r="J141" s="58"/>
      <c r="K141" s="58"/>
      <c r="L141" s="58"/>
      <c r="M141" s="58"/>
    </row>
    <row r="142" ht="15.75" customHeight="1">
      <c r="A142" s="1"/>
      <c r="B142" s="1"/>
      <c r="C142" s="2"/>
      <c r="D142" s="1"/>
      <c r="E142" s="1"/>
      <c r="F142" s="3"/>
      <c r="G142" s="57"/>
      <c r="H142" s="57"/>
      <c r="I142" s="58"/>
      <c r="J142" s="58"/>
      <c r="K142" s="58"/>
      <c r="L142" s="58"/>
      <c r="M142" s="58"/>
    </row>
    <row r="143" ht="15.75" customHeight="1">
      <c r="A143" s="1"/>
      <c r="B143" s="1"/>
      <c r="C143" s="2"/>
      <c r="D143" s="1"/>
      <c r="E143" s="1"/>
      <c r="F143" s="3"/>
      <c r="G143" s="57"/>
      <c r="H143" s="57"/>
      <c r="I143" s="58"/>
      <c r="J143" s="58"/>
      <c r="K143" s="58"/>
      <c r="L143" s="58"/>
      <c r="M143" s="58"/>
    </row>
    <row r="144" ht="15.75" customHeight="1">
      <c r="A144" s="1"/>
      <c r="B144" s="1"/>
      <c r="C144" s="2"/>
      <c r="D144" s="1"/>
      <c r="E144" s="1"/>
      <c r="F144" s="3"/>
      <c r="G144" s="57"/>
      <c r="H144" s="57"/>
      <c r="I144" s="58"/>
      <c r="J144" s="58"/>
      <c r="K144" s="58"/>
      <c r="L144" s="58"/>
      <c r="M144" s="58"/>
    </row>
    <row r="145" ht="15.75" customHeight="1">
      <c r="A145" s="1"/>
      <c r="B145" s="1"/>
      <c r="C145" s="2"/>
      <c r="D145" s="1"/>
      <c r="E145" s="1"/>
      <c r="F145" s="3"/>
      <c r="G145" s="57"/>
      <c r="H145" s="57"/>
      <c r="I145" s="58"/>
      <c r="J145" s="58"/>
      <c r="K145" s="58"/>
      <c r="L145" s="58"/>
      <c r="M145" s="58"/>
    </row>
    <row r="146" ht="15.75" customHeight="1">
      <c r="A146" s="1"/>
      <c r="B146" s="1"/>
      <c r="C146" s="2"/>
      <c r="D146" s="1"/>
      <c r="E146" s="1"/>
      <c r="F146" s="3"/>
      <c r="G146" s="57"/>
      <c r="H146" s="57"/>
      <c r="I146" s="58"/>
      <c r="J146" s="58"/>
      <c r="K146" s="58"/>
      <c r="L146" s="58"/>
      <c r="M146" s="58"/>
    </row>
    <row r="147" ht="15.75" customHeight="1">
      <c r="A147" s="1"/>
      <c r="B147" s="1"/>
      <c r="C147" s="2"/>
      <c r="D147" s="1"/>
      <c r="E147" s="1"/>
      <c r="F147" s="3"/>
      <c r="G147" s="57"/>
      <c r="H147" s="57"/>
      <c r="I147" s="58"/>
      <c r="J147" s="58"/>
      <c r="K147" s="58"/>
      <c r="L147" s="58"/>
      <c r="M147" s="58"/>
    </row>
    <row r="148" ht="15.75" customHeight="1">
      <c r="A148" s="1"/>
      <c r="B148" s="1"/>
      <c r="C148" s="2"/>
      <c r="D148" s="1"/>
      <c r="E148" s="1"/>
      <c r="F148" s="3"/>
      <c r="G148" s="57"/>
      <c r="H148" s="57"/>
      <c r="I148" s="58"/>
      <c r="J148" s="58"/>
      <c r="K148" s="58"/>
      <c r="L148" s="58"/>
      <c r="M148" s="58"/>
    </row>
    <row r="149" ht="15.75" customHeight="1">
      <c r="A149" s="1"/>
      <c r="B149" s="1"/>
      <c r="C149" s="2"/>
      <c r="D149" s="1"/>
      <c r="E149" s="1"/>
      <c r="F149" s="3"/>
      <c r="G149" s="57"/>
      <c r="H149" s="57"/>
      <c r="I149" s="58"/>
      <c r="J149" s="58"/>
      <c r="K149" s="58"/>
      <c r="L149" s="58"/>
      <c r="M149" s="58"/>
    </row>
    <row r="150" ht="15.75" customHeight="1">
      <c r="A150" s="1"/>
      <c r="B150" s="1"/>
      <c r="C150" s="2"/>
      <c r="D150" s="1"/>
      <c r="E150" s="1"/>
      <c r="F150" s="3"/>
      <c r="G150" s="57"/>
      <c r="H150" s="57"/>
      <c r="I150" s="58"/>
      <c r="J150" s="58"/>
      <c r="K150" s="58"/>
      <c r="L150" s="58"/>
      <c r="M150" s="58"/>
    </row>
    <row r="151" ht="15.75" customHeight="1">
      <c r="A151" s="1"/>
      <c r="B151" s="1"/>
      <c r="C151" s="2"/>
      <c r="D151" s="1"/>
      <c r="E151" s="1"/>
      <c r="F151" s="3"/>
      <c r="G151" s="57"/>
      <c r="H151" s="57"/>
      <c r="I151" s="58"/>
      <c r="J151" s="58"/>
      <c r="K151" s="58"/>
      <c r="L151" s="58"/>
      <c r="M151" s="58"/>
    </row>
    <row r="152" ht="15.75" customHeight="1">
      <c r="A152" s="1"/>
      <c r="B152" s="1"/>
      <c r="C152" s="2"/>
      <c r="D152" s="1"/>
      <c r="E152" s="1"/>
      <c r="F152" s="3"/>
      <c r="G152" s="57"/>
      <c r="H152" s="57"/>
      <c r="I152" s="58"/>
      <c r="J152" s="58"/>
      <c r="K152" s="58"/>
      <c r="L152" s="58"/>
      <c r="M152" s="58"/>
    </row>
    <row r="153" ht="15.75" customHeight="1">
      <c r="A153" s="1"/>
      <c r="B153" s="1"/>
      <c r="C153" s="2"/>
      <c r="D153" s="1"/>
      <c r="E153" s="1"/>
      <c r="F153" s="3"/>
      <c r="G153" s="57"/>
      <c r="H153" s="57"/>
      <c r="I153" s="58"/>
      <c r="J153" s="58"/>
      <c r="K153" s="58"/>
      <c r="L153" s="58"/>
      <c r="M153" s="58"/>
    </row>
    <row r="154" ht="15.75" customHeight="1">
      <c r="A154" s="1"/>
      <c r="B154" s="1"/>
      <c r="C154" s="2"/>
      <c r="D154" s="1"/>
      <c r="E154" s="1"/>
      <c r="F154" s="3"/>
      <c r="G154" s="57"/>
      <c r="H154" s="57"/>
      <c r="I154" s="58"/>
      <c r="J154" s="58"/>
      <c r="K154" s="58"/>
      <c r="L154" s="58"/>
      <c r="M154" s="58"/>
    </row>
    <row r="155" ht="15.75" customHeight="1">
      <c r="A155" s="1"/>
      <c r="B155" s="1"/>
      <c r="C155" s="2"/>
      <c r="D155" s="1"/>
      <c r="E155" s="1"/>
      <c r="F155" s="3"/>
      <c r="G155" s="57"/>
      <c r="H155" s="57"/>
      <c r="I155" s="58"/>
      <c r="J155" s="58"/>
      <c r="K155" s="58"/>
      <c r="L155" s="58"/>
      <c r="M155" s="58"/>
    </row>
    <row r="156" ht="15.75" customHeight="1">
      <c r="A156" s="1"/>
      <c r="B156" s="1"/>
      <c r="C156" s="2"/>
      <c r="D156" s="1"/>
      <c r="E156" s="1"/>
      <c r="F156" s="3"/>
      <c r="G156" s="57"/>
      <c r="H156" s="57"/>
      <c r="I156" s="58"/>
      <c r="J156" s="58"/>
      <c r="K156" s="58"/>
      <c r="L156" s="58"/>
      <c r="M156" s="58"/>
    </row>
    <row r="157" ht="15.75" customHeight="1">
      <c r="A157" s="1"/>
      <c r="B157" s="1"/>
      <c r="C157" s="2"/>
      <c r="D157" s="1"/>
      <c r="E157" s="1"/>
      <c r="F157" s="3"/>
      <c r="G157" s="57"/>
      <c r="H157" s="57"/>
      <c r="I157" s="58"/>
      <c r="J157" s="58"/>
      <c r="K157" s="58"/>
      <c r="L157" s="58"/>
      <c r="M157" s="58"/>
    </row>
    <row r="158" ht="15.75" customHeight="1">
      <c r="A158" s="1"/>
      <c r="B158" s="1"/>
      <c r="C158" s="2"/>
      <c r="D158" s="1"/>
      <c r="E158" s="1"/>
      <c r="F158" s="3"/>
      <c r="G158" s="57"/>
      <c r="H158" s="57"/>
      <c r="I158" s="58"/>
      <c r="J158" s="58"/>
      <c r="K158" s="58"/>
      <c r="L158" s="58"/>
      <c r="M158" s="58"/>
    </row>
    <row r="159" ht="15.75" customHeight="1">
      <c r="A159" s="1"/>
      <c r="B159" s="1"/>
      <c r="C159" s="2"/>
      <c r="D159" s="1"/>
      <c r="E159" s="1"/>
      <c r="F159" s="3"/>
      <c r="G159" s="57"/>
      <c r="H159" s="57"/>
      <c r="I159" s="58"/>
      <c r="J159" s="58"/>
      <c r="K159" s="58"/>
      <c r="L159" s="58"/>
      <c r="M159" s="58"/>
    </row>
    <row r="160" ht="15.75" customHeight="1">
      <c r="A160" s="1"/>
      <c r="B160" s="1"/>
      <c r="C160" s="2"/>
      <c r="D160" s="1"/>
      <c r="E160" s="1"/>
      <c r="F160" s="3"/>
      <c r="G160" s="57"/>
      <c r="H160" s="57"/>
      <c r="I160" s="58"/>
      <c r="J160" s="58"/>
      <c r="K160" s="58"/>
      <c r="L160" s="58"/>
      <c r="M160" s="58"/>
    </row>
    <row r="161" ht="15.75" customHeight="1">
      <c r="A161" s="1"/>
      <c r="B161" s="1"/>
      <c r="C161" s="2"/>
      <c r="D161" s="1"/>
      <c r="E161" s="1"/>
      <c r="F161" s="3"/>
      <c r="G161" s="57"/>
      <c r="H161" s="57"/>
      <c r="I161" s="58"/>
      <c r="J161" s="58"/>
      <c r="K161" s="58"/>
      <c r="L161" s="58"/>
      <c r="M161" s="58"/>
    </row>
    <row r="162" ht="15.75" customHeight="1">
      <c r="A162" s="1"/>
      <c r="B162" s="1"/>
      <c r="C162" s="2"/>
      <c r="D162" s="1"/>
      <c r="E162" s="1"/>
      <c r="F162" s="3"/>
      <c r="G162" s="57"/>
      <c r="H162" s="57"/>
      <c r="I162" s="58"/>
      <c r="J162" s="58"/>
      <c r="K162" s="58"/>
      <c r="L162" s="58"/>
      <c r="M162" s="58"/>
    </row>
    <row r="163" ht="15.75" customHeight="1">
      <c r="A163" s="1"/>
      <c r="B163" s="1"/>
      <c r="C163" s="2"/>
      <c r="D163" s="1"/>
      <c r="E163" s="1"/>
      <c r="F163" s="3"/>
      <c r="G163" s="57"/>
      <c r="H163" s="57"/>
      <c r="I163" s="58"/>
      <c r="J163" s="58"/>
      <c r="K163" s="58"/>
      <c r="L163" s="58"/>
      <c r="M163" s="58"/>
    </row>
    <row r="164" ht="15.75" customHeight="1">
      <c r="A164" s="1"/>
      <c r="B164" s="1"/>
      <c r="C164" s="2"/>
      <c r="D164" s="1"/>
      <c r="E164" s="1"/>
      <c r="F164" s="3"/>
      <c r="G164" s="57"/>
      <c r="H164" s="57"/>
      <c r="I164" s="58"/>
      <c r="J164" s="58"/>
      <c r="K164" s="58"/>
      <c r="L164" s="58"/>
      <c r="M164" s="58"/>
    </row>
    <row r="165" ht="15.75" customHeight="1">
      <c r="A165" s="1"/>
      <c r="B165" s="1"/>
      <c r="C165" s="2"/>
      <c r="D165" s="1"/>
      <c r="E165" s="1"/>
      <c r="F165" s="3"/>
      <c r="G165" s="57"/>
      <c r="H165" s="57"/>
      <c r="I165" s="58"/>
      <c r="J165" s="58"/>
      <c r="K165" s="58"/>
      <c r="L165" s="58"/>
      <c r="M165" s="58"/>
    </row>
    <row r="166" ht="15.75" customHeight="1">
      <c r="A166" s="1"/>
      <c r="B166" s="1"/>
      <c r="C166" s="2"/>
      <c r="D166" s="1"/>
      <c r="E166" s="1"/>
      <c r="F166" s="3"/>
      <c r="G166" s="57"/>
      <c r="H166" s="57"/>
      <c r="I166" s="58"/>
      <c r="J166" s="58"/>
      <c r="K166" s="58"/>
      <c r="L166" s="58"/>
      <c r="M166" s="58"/>
    </row>
    <row r="167" ht="15.75" customHeight="1">
      <c r="A167" s="1"/>
      <c r="B167" s="1"/>
      <c r="C167" s="2"/>
      <c r="D167" s="1"/>
      <c r="E167" s="1"/>
      <c r="F167" s="3"/>
      <c r="G167" s="57"/>
      <c r="H167" s="57"/>
      <c r="I167" s="58"/>
      <c r="J167" s="58"/>
      <c r="K167" s="58"/>
      <c r="L167" s="58"/>
      <c r="M167" s="58"/>
    </row>
    <row r="168" ht="15.75" customHeight="1">
      <c r="A168" s="1"/>
      <c r="B168" s="1"/>
      <c r="C168" s="2"/>
      <c r="D168" s="1"/>
      <c r="E168" s="1"/>
      <c r="F168" s="3"/>
      <c r="G168" s="57"/>
      <c r="H168" s="57"/>
      <c r="I168" s="58"/>
      <c r="J168" s="58"/>
      <c r="K168" s="58"/>
      <c r="L168" s="58"/>
      <c r="M168" s="58"/>
    </row>
    <row r="169" ht="15.75" customHeight="1">
      <c r="A169" s="1"/>
      <c r="B169" s="1"/>
      <c r="C169" s="2"/>
      <c r="D169" s="1"/>
      <c r="E169" s="1"/>
      <c r="F169" s="3"/>
      <c r="G169" s="57"/>
      <c r="H169" s="57"/>
      <c r="I169" s="58"/>
      <c r="J169" s="58"/>
      <c r="K169" s="58"/>
      <c r="L169" s="58"/>
      <c r="M169" s="58"/>
    </row>
    <row r="170" ht="15.75" customHeight="1">
      <c r="A170" s="1"/>
      <c r="B170" s="1"/>
      <c r="C170" s="2"/>
      <c r="D170" s="1"/>
      <c r="E170" s="1"/>
      <c r="F170" s="3"/>
      <c r="G170" s="57"/>
      <c r="H170" s="57"/>
      <c r="I170" s="58"/>
      <c r="J170" s="58"/>
      <c r="K170" s="58"/>
      <c r="L170" s="58"/>
      <c r="M170" s="58"/>
    </row>
    <row r="171" ht="15.75" customHeight="1">
      <c r="A171" s="1"/>
      <c r="B171" s="1"/>
      <c r="C171" s="2"/>
      <c r="D171" s="1"/>
      <c r="E171" s="1"/>
      <c r="F171" s="3"/>
      <c r="G171" s="57"/>
      <c r="H171" s="57"/>
      <c r="I171" s="58"/>
      <c r="J171" s="58"/>
      <c r="K171" s="58"/>
      <c r="L171" s="58"/>
      <c r="M171" s="58"/>
    </row>
    <row r="172" ht="15.75" customHeight="1">
      <c r="A172" s="1"/>
      <c r="B172" s="1"/>
      <c r="C172" s="2"/>
      <c r="D172" s="1"/>
      <c r="E172" s="1"/>
      <c r="F172" s="3"/>
      <c r="G172" s="57"/>
      <c r="H172" s="57"/>
      <c r="I172" s="58"/>
      <c r="J172" s="58"/>
      <c r="K172" s="58"/>
      <c r="L172" s="58"/>
      <c r="M172" s="58"/>
    </row>
    <row r="173" ht="15.75" customHeight="1">
      <c r="A173" s="1"/>
      <c r="B173" s="1"/>
      <c r="C173" s="2"/>
      <c r="D173" s="1"/>
      <c r="E173" s="1"/>
      <c r="F173" s="3"/>
      <c r="G173" s="57"/>
      <c r="H173" s="57"/>
      <c r="I173" s="58"/>
      <c r="J173" s="58"/>
      <c r="K173" s="58"/>
      <c r="L173" s="58"/>
      <c r="M173" s="58"/>
    </row>
    <row r="174" ht="15.75" customHeight="1">
      <c r="A174" s="1"/>
      <c r="B174" s="1"/>
      <c r="C174" s="2"/>
      <c r="D174" s="1"/>
      <c r="E174" s="1"/>
      <c r="F174" s="3"/>
      <c r="G174" s="57"/>
      <c r="H174" s="57"/>
      <c r="I174" s="58"/>
      <c r="J174" s="58"/>
      <c r="K174" s="58"/>
      <c r="L174" s="58"/>
      <c r="M174" s="58"/>
    </row>
    <row r="175" ht="15.75" customHeight="1">
      <c r="A175" s="1"/>
      <c r="B175" s="1"/>
      <c r="C175" s="2"/>
      <c r="D175" s="1"/>
      <c r="E175" s="1"/>
      <c r="F175" s="3"/>
      <c r="G175" s="57"/>
      <c r="H175" s="57"/>
      <c r="I175" s="58"/>
      <c r="J175" s="58"/>
      <c r="K175" s="58"/>
      <c r="L175" s="58"/>
      <c r="M175" s="58"/>
    </row>
    <row r="176" ht="15.75" customHeight="1">
      <c r="A176" s="1"/>
      <c r="B176" s="1"/>
      <c r="C176" s="2"/>
      <c r="D176" s="1"/>
      <c r="E176" s="1"/>
      <c r="F176" s="3"/>
      <c r="G176" s="57"/>
      <c r="H176" s="57"/>
      <c r="I176" s="58"/>
      <c r="J176" s="58"/>
      <c r="K176" s="58"/>
      <c r="L176" s="58"/>
      <c r="M176" s="58"/>
    </row>
    <row r="177" ht="15.75" customHeight="1">
      <c r="A177" s="1"/>
      <c r="B177" s="1"/>
      <c r="C177" s="2"/>
      <c r="D177" s="1"/>
      <c r="E177" s="1"/>
      <c r="F177" s="3"/>
      <c r="G177" s="57"/>
      <c r="H177" s="57"/>
      <c r="I177" s="58"/>
      <c r="J177" s="58"/>
      <c r="K177" s="58"/>
      <c r="L177" s="58"/>
      <c r="M177" s="58"/>
    </row>
    <row r="178" ht="15.75" customHeight="1">
      <c r="A178" s="1"/>
      <c r="B178" s="1"/>
      <c r="C178" s="2"/>
      <c r="D178" s="1"/>
      <c r="E178" s="1"/>
      <c r="F178" s="3"/>
      <c r="G178" s="57"/>
      <c r="H178" s="57"/>
      <c r="I178" s="58"/>
      <c r="J178" s="58"/>
      <c r="K178" s="58"/>
      <c r="L178" s="58"/>
      <c r="M178" s="58"/>
    </row>
    <row r="179" ht="15.75" customHeight="1">
      <c r="A179" s="1"/>
      <c r="B179" s="1"/>
      <c r="C179" s="2"/>
      <c r="D179" s="1"/>
      <c r="E179" s="1"/>
      <c r="F179" s="3"/>
      <c r="G179" s="57"/>
      <c r="H179" s="57"/>
      <c r="I179" s="58"/>
      <c r="J179" s="58"/>
      <c r="K179" s="58"/>
      <c r="L179" s="58"/>
      <c r="M179" s="58"/>
    </row>
    <row r="180" ht="15.75" customHeight="1">
      <c r="A180" s="1"/>
      <c r="B180" s="1"/>
      <c r="C180" s="2"/>
      <c r="D180" s="1"/>
      <c r="E180" s="1"/>
      <c r="F180" s="3"/>
      <c r="G180" s="57"/>
      <c r="H180" s="57"/>
      <c r="I180" s="58"/>
      <c r="J180" s="58"/>
      <c r="K180" s="58"/>
      <c r="L180" s="58"/>
      <c r="M180" s="58"/>
    </row>
    <row r="181" ht="15.75" customHeight="1">
      <c r="A181" s="1"/>
      <c r="B181" s="1"/>
      <c r="C181" s="2"/>
      <c r="D181" s="1"/>
      <c r="E181" s="1"/>
      <c r="F181" s="3"/>
      <c r="G181" s="57"/>
      <c r="H181" s="57"/>
      <c r="I181" s="58"/>
      <c r="J181" s="58"/>
      <c r="K181" s="58"/>
      <c r="L181" s="58"/>
      <c r="M181" s="58"/>
    </row>
    <row r="182" ht="15.75" customHeight="1">
      <c r="A182" s="1"/>
      <c r="B182" s="1"/>
      <c r="C182" s="2"/>
      <c r="D182" s="1"/>
      <c r="E182" s="1"/>
      <c r="F182" s="3"/>
      <c r="G182" s="57"/>
      <c r="H182" s="57"/>
      <c r="I182" s="58"/>
      <c r="J182" s="58"/>
      <c r="K182" s="58"/>
      <c r="L182" s="58"/>
      <c r="M182" s="58"/>
    </row>
    <row r="183" ht="15.75" customHeight="1">
      <c r="A183" s="1"/>
      <c r="B183" s="1"/>
      <c r="C183" s="2"/>
      <c r="D183" s="1"/>
      <c r="E183" s="1"/>
      <c r="F183" s="3"/>
      <c r="G183" s="57"/>
      <c r="H183" s="57"/>
      <c r="I183" s="58"/>
      <c r="J183" s="58"/>
      <c r="K183" s="58"/>
      <c r="L183" s="58"/>
      <c r="M183" s="58"/>
    </row>
    <row r="184" ht="15.75" customHeight="1">
      <c r="A184" s="1"/>
      <c r="B184" s="1"/>
      <c r="C184" s="2"/>
      <c r="D184" s="1"/>
      <c r="E184" s="1"/>
      <c r="F184" s="3"/>
      <c r="G184" s="57"/>
      <c r="H184" s="57"/>
      <c r="I184" s="58"/>
      <c r="J184" s="58"/>
      <c r="K184" s="58"/>
      <c r="L184" s="58"/>
      <c r="M184" s="58"/>
    </row>
    <row r="185" ht="15.75" customHeight="1">
      <c r="A185" s="1"/>
      <c r="B185" s="1"/>
      <c r="C185" s="2"/>
      <c r="D185" s="1"/>
      <c r="E185" s="1"/>
      <c r="F185" s="3"/>
      <c r="G185" s="57"/>
      <c r="H185" s="57"/>
      <c r="I185" s="58"/>
      <c r="J185" s="58"/>
      <c r="K185" s="58"/>
      <c r="L185" s="58"/>
      <c r="M185" s="58"/>
    </row>
    <row r="186" ht="15.75" customHeight="1">
      <c r="A186" s="1"/>
      <c r="B186" s="1"/>
      <c r="C186" s="2"/>
      <c r="D186" s="1"/>
      <c r="E186" s="1"/>
      <c r="F186" s="3"/>
      <c r="G186" s="57"/>
      <c r="H186" s="57"/>
      <c r="I186" s="58"/>
      <c r="J186" s="58"/>
      <c r="K186" s="58"/>
      <c r="L186" s="58"/>
      <c r="M186" s="58"/>
    </row>
    <row r="187" ht="15.75" customHeight="1">
      <c r="A187" s="1"/>
      <c r="B187" s="1"/>
      <c r="C187" s="2"/>
      <c r="D187" s="1"/>
      <c r="E187" s="1"/>
      <c r="F187" s="3"/>
      <c r="G187" s="57"/>
      <c r="H187" s="57"/>
      <c r="I187" s="58"/>
      <c r="J187" s="58"/>
      <c r="K187" s="58"/>
      <c r="L187" s="58"/>
      <c r="M187" s="58"/>
    </row>
    <row r="188" ht="15.75" customHeight="1">
      <c r="A188" s="1"/>
      <c r="B188" s="1"/>
      <c r="C188" s="2"/>
      <c r="D188" s="1"/>
      <c r="E188" s="1"/>
      <c r="F188" s="3"/>
      <c r="G188" s="57"/>
      <c r="H188" s="57"/>
      <c r="I188" s="58"/>
      <c r="J188" s="58"/>
      <c r="K188" s="58"/>
      <c r="L188" s="58"/>
      <c r="M188" s="58"/>
    </row>
    <row r="189" ht="15.75" customHeight="1">
      <c r="A189" s="1"/>
      <c r="B189" s="1"/>
      <c r="C189" s="2"/>
      <c r="D189" s="1"/>
      <c r="E189" s="1"/>
      <c r="F189" s="3"/>
      <c r="G189" s="57"/>
      <c r="H189" s="57"/>
      <c r="I189" s="58"/>
      <c r="J189" s="58"/>
      <c r="K189" s="58"/>
      <c r="L189" s="58"/>
      <c r="M189" s="58"/>
    </row>
    <row r="190" ht="15.75" customHeight="1">
      <c r="A190" s="1"/>
      <c r="B190" s="1"/>
      <c r="C190" s="2"/>
      <c r="D190" s="1"/>
      <c r="E190" s="1"/>
      <c r="F190" s="3"/>
      <c r="G190" s="57"/>
      <c r="H190" s="57"/>
      <c r="I190" s="58"/>
      <c r="J190" s="58"/>
      <c r="K190" s="58"/>
      <c r="L190" s="58"/>
      <c r="M190" s="58"/>
    </row>
    <row r="191" ht="15.75" customHeight="1">
      <c r="A191" s="1"/>
      <c r="B191" s="1"/>
      <c r="C191" s="2"/>
      <c r="D191" s="1"/>
      <c r="E191" s="1"/>
      <c r="F191" s="3"/>
      <c r="G191" s="57"/>
      <c r="H191" s="57"/>
      <c r="I191" s="58"/>
      <c r="J191" s="58"/>
      <c r="K191" s="58"/>
      <c r="L191" s="58"/>
      <c r="M191" s="58"/>
    </row>
    <row r="192" ht="15.75" customHeight="1">
      <c r="A192" s="1"/>
      <c r="B192" s="1"/>
      <c r="C192" s="2"/>
      <c r="D192" s="1"/>
      <c r="E192" s="1"/>
      <c r="F192" s="3"/>
      <c r="G192" s="57"/>
      <c r="H192" s="57"/>
      <c r="I192" s="58"/>
      <c r="J192" s="58"/>
      <c r="K192" s="58"/>
      <c r="L192" s="58"/>
      <c r="M192" s="58"/>
    </row>
    <row r="193" ht="15.75" customHeight="1">
      <c r="A193" s="1"/>
      <c r="B193" s="1"/>
      <c r="C193" s="2"/>
      <c r="D193" s="1"/>
      <c r="E193" s="1"/>
      <c r="F193" s="3"/>
      <c r="G193" s="57"/>
      <c r="H193" s="57"/>
      <c r="I193" s="58"/>
      <c r="J193" s="58"/>
      <c r="K193" s="58"/>
      <c r="L193" s="58"/>
      <c r="M193" s="58"/>
    </row>
    <row r="194" ht="15.75" customHeight="1">
      <c r="A194" s="1"/>
      <c r="B194" s="1"/>
      <c r="C194" s="2"/>
      <c r="D194" s="1"/>
      <c r="E194" s="1"/>
      <c r="F194" s="3"/>
      <c r="G194" s="57"/>
      <c r="H194" s="57"/>
      <c r="I194" s="58"/>
      <c r="J194" s="58"/>
      <c r="K194" s="58"/>
      <c r="L194" s="58"/>
      <c r="M194" s="58"/>
    </row>
    <row r="195" ht="15.75" customHeight="1">
      <c r="A195" s="1"/>
      <c r="B195" s="1"/>
      <c r="C195" s="2"/>
      <c r="D195" s="1"/>
      <c r="E195" s="1"/>
      <c r="F195" s="3"/>
      <c r="G195" s="57"/>
      <c r="H195" s="57"/>
      <c r="I195" s="58"/>
      <c r="J195" s="58"/>
      <c r="K195" s="58"/>
      <c r="L195" s="58"/>
      <c r="M195" s="58"/>
    </row>
    <row r="196" ht="15.75" customHeight="1">
      <c r="A196" s="1"/>
      <c r="B196" s="1"/>
      <c r="C196" s="2"/>
      <c r="D196" s="1"/>
      <c r="E196" s="1"/>
      <c r="F196" s="3"/>
      <c r="G196" s="57"/>
      <c r="H196" s="57"/>
      <c r="I196" s="58"/>
      <c r="J196" s="58"/>
      <c r="K196" s="58"/>
      <c r="L196" s="58"/>
      <c r="M196" s="58"/>
    </row>
    <row r="197" ht="15.75" customHeight="1">
      <c r="A197" s="1"/>
      <c r="B197" s="1"/>
      <c r="C197" s="2"/>
      <c r="D197" s="1"/>
      <c r="E197" s="1"/>
      <c r="F197" s="3"/>
      <c r="G197" s="57"/>
      <c r="H197" s="57"/>
      <c r="I197" s="58"/>
      <c r="J197" s="58"/>
      <c r="K197" s="58"/>
      <c r="L197" s="58"/>
      <c r="M197" s="58"/>
    </row>
    <row r="198" ht="15.75" customHeight="1">
      <c r="A198" s="1"/>
      <c r="B198" s="1"/>
      <c r="C198" s="2"/>
      <c r="D198" s="1"/>
      <c r="E198" s="1"/>
      <c r="F198" s="3"/>
      <c r="G198" s="57"/>
      <c r="H198" s="57"/>
      <c r="I198" s="58"/>
      <c r="J198" s="58"/>
      <c r="K198" s="58"/>
      <c r="L198" s="58"/>
      <c r="M198" s="58"/>
    </row>
    <row r="199" ht="15.75" customHeight="1">
      <c r="A199" s="1"/>
      <c r="B199" s="1"/>
      <c r="C199" s="2"/>
      <c r="D199" s="1"/>
      <c r="E199" s="1"/>
      <c r="F199" s="3"/>
      <c r="G199" s="57"/>
      <c r="H199" s="57"/>
      <c r="I199" s="58"/>
      <c r="J199" s="58"/>
      <c r="K199" s="58"/>
      <c r="L199" s="58"/>
      <c r="M199" s="58"/>
    </row>
    <row r="200" ht="15.75" customHeight="1">
      <c r="A200" s="1"/>
      <c r="B200" s="1"/>
      <c r="C200" s="2"/>
      <c r="D200" s="1"/>
      <c r="E200" s="1"/>
      <c r="F200" s="3"/>
      <c r="G200" s="57"/>
      <c r="H200" s="57"/>
      <c r="I200" s="58"/>
      <c r="J200" s="58"/>
      <c r="K200" s="58"/>
      <c r="L200" s="58"/>
      <c r="M200" s="58"/>
    </row>
    <row r="201" ht="15.75" customHeight="1">
      <c r="A201" s="1"/>
      <c r="B201" s="1"/>
      <c r="C201" s="2"/>
      <c r="D201" s="1"/>
      <c r="E201" s="1"/>
      <c r="F201" s="3"/>
      <c r="G201" s="57"/>
      <c r="H201" s="57"/>
      <c r="I201" s="58"/>
      <c r="J201" s="58"/>
      <c r="K201" s="58"/>
      <c r="L201" s="58"/>
      <c r="M201" s="58"/>
    </row>
    <row r="202" ht="15.75" customHeight="1">
      <c r="A202" s="1"/>
      <c r="B202" s="1"/>
      <c r="C202" s="2"/>
      <c r="D202" s="1"/>
      <c r="E202" s="1"/>
      <c r="F202" s="3"/>
      <c r="G202" s="57"/>
      <c r="H202" s="57"/>
      <c r="I202" s="58"/>
      <c r="J202" s="58"/>
      <c r="K202" s="58"/>
      <c r="L202" s="58"/>
      <c r="M202" s="58"/>
    </row>
    <row r="203" ht="15.75" customHeight="1">
      <c r="A203" s="1"/>
      <c r="B203" s="1"/>
      <c r="C203" s="2"/>
      <c r="D203" s="1"/>
      <c r="E203" s="1"/>
      <c r="F203" s="3"/>
      <c r="G203" s="57"/>
      <c r="H203" s="57"/>
      <c r="I203" s="58"/>
      <c r="J203" s="58"/>
      <c r="K203" s="58"/>
      <c r="L203" s="58"/>
      <c r="M203" s="58"/>
    </row>
    <row r="204" ht="15.75" customHeight="1">
      <c r="A204" s="1"/>
      <c r="B204" s="1"/>
      <c r="C204" s="2"/>
      <c r="D204" s="1"/>
      <c r="E204" s="1"/>
      <c r="F204" s="3"/>
      <c r="G204" s="57"/>
      <c r="H204" s="57"/>
      <c r="I204" s="58"/>
      <c r="J204" s="58"/>
      <c r="K204" s="58"/>
      <c r="L204" s="58"/>
      <c r="M204" s="58"/>
    </row>
    <row r="205" ht="15.75" customHeight="1">
      <c r="A205" s="1"/>
      <c r="B205" s="1"/>
      <c r="C205" s="2"/>
      <c r="D205" s="1"/>
      <c r="E205" s="1"/>
      <c r="F205" s="3"/>
      <c r="G205" s="57"/>
      <c r="H205" s="57"/>
      <c r="I205" s="58"/>
      <c r="J205" s="58"/>
      <c r="K205" s="58"/>
      <c r="L205" s="58"/>
      <c r="M205" s="58"/>
    </row>
    <row r="206" ht="15.75" customHeight="1">
      <c r="A206" s="1"/>
      <c r="B206" s="1"/>
      <c r="C206" s="2"/>
      <c r="D206" s="1"/>
      <c r="E206" s="1"/>
      <c r="F206" s="3"/>
      <c r="G206" s="57"/>
      <c r="H206" s="57"/>
      <c r="I206" s="58"/>
      <c r="J206" s="58"/>
      <c r="K206" s="58"/>
      <c r="L206" s="58"/>
      <c r="M206" s="58"/>
    </row>
    <row r="207" ht="15.75" customHeight="1">
      <c r="A207" s="1"/>
      <c r="B207" s="1"/>
      <c r="C207" s="2"/>
      <c r="D207" s="1"/>
      <c r="E207" s="1"/>
      <c r="F207" s="3"/>
      <c r="G207" s="57"/>
      <c r="H207" s="57"/>
      <c r="I207" s="58"/>
      <c r="J207" s="58"/>
      <c r="K207" s="58"/>
      <c r="L207" s="58"/>
      <c r="M207" s="58"/>
    </row>
    <row r="208" ht="15.75" customHeight="1">
      <c r="A208" s="1"/>
      <c r="B208" s="1"/>
      <c r="C208" s="2"/>
      <c r="D208" s="1"/>
      <c r="E208" s="1"/>
      <c r="F208" s="3"/>
      <c r="G208" s="57"/>
      <c r="H208" s="57"/>
      <c r="I208" s="58"/>
      <c r="J208" s="58"/>
      <c r="K208" s="58"/>
      <c r="L208" s="58"/>
      <c r="M208" s="58"/>
    </row>
    <row r="209" ht="15.75" customHeight="1">
      <c r="A209" s="1"/>
      <c r="B209" s="1"/>
      <c r="C209" s="2"/>
      <c r="D209" s="1"/>
      <c r="E209" s="1"/>
      <c r="F209" s="3"/>
      <c r="G209" s="57"/>
      <c r="H209" s="57"/>
      <c r="I209" s="58"/>
      <c r="J209" s="58"/>
      <c r="K209" s="58"/>
      <c r="L209" s="58"/>
      <c r="M209" s="58"/>
    </row>
    <row r="210" ht="15.75" customHeight="1">
      <c r="A210" s="1"/>
      <c r="B210" s="1"/>
      <c r="C210" s="2"/>
      <c r="D210" s="1"/>
      <c r="E210" s="1"/>
      <c r="F210" s="3"/>
      <c r="G210" s="57"/>
      <c r="H210" s="57"/>
      <c r="I210" s="58"/>
      <c r="J210" s="58"/>
      <c r="K210" s="58"/>
      <c r="L210" s="58"/>
      <c r="M210" s="58"/>
    </row>
    <row r="211" ht="15.75" customHeight="1">
      <c r="A211" s="1"/>
      <c r="B211" s="1"/>
      <c r="C211" s="2"/>
      <c r="D211" s="1"/>
      <c r="E211" s="1"/>
      <c r="F211" s="3"/>
      <c r="G211" s="57"/>
      <c r="H211" s="57"/>
      <c r="I211" s="58"/>
      <c r="J211" s="58"/>
      <c r="K211" s="58"/>
      <c r="L211" s="58"/>
      <c r="M211" s="58"/>
    </row>
    <row r="212" ht="15.75" customHeight="1">
      <c r="A212" s="1"/>
      <c r="B212" s="1"/>
      <c r="C212" s="2"/>
      <c r="D212" s="1"/>
      <c r="E212" s="1"/>
      <c r="F212" s="3"/>
      <c r="G212" s="57"/>
      <c r="H212" s="57"/>
      <c r="I212" s="58"/>
      <c r="J212" s="58"/>
      <c r="K212" s="58"/>
      <c r="L212" s="58"/>
      <c r="M212" s="58"/>
    </row>
    <row r="213" ht="15.75" customHeight="1">
      <c r="A213" s="1"/>
      <c r="B213" s="1"/>
      <c r="C213" s="2"/>
      <c r="D213" s="1"/>
      <c r="E213" s="1"/>
      <c r="F213" s="3"/>
      <c r="G213" s="57"/>
      <c r="H213" s="57"/>
      <c r="I213" s="58"/>
      <c r="J213" s="58"/>
      <c r="K213" s="58"/>
      <c r="L213" s="58"/>
      <c r="M213" s="58"/>
    </row>
    <row r="214" ht="15.75" customHeight="1">
      <c r="A214" s="1"/>
      <c r="B214" s="1"/>
      <c r="C214" s="2"/>
      <c r="D214" s="1"/>
      <c r="E214" s="1"/>
      <c r="F214" s="3"/>
      <c r="G214" s="57"/>
      <c r="H214" s="57"/>
      <c r="I214" s="58"/>
      <c r="J214" s="58"/>
      <c r="K214" s="58"/>
      <c r="L214" s="58"/>
      <c r="M214" s="58"/>
    </row>
    <row r="215" ht="15.75" customHeight="1">
      <c r="A215" s="1"/>
      <c r="B215" s="1"/>
      <c r="C215" s="2"/>
      <c r="D215" s="1"/>
      <c r="E215" s="1"/>
      <c r="F215" s="3"/>
      <c r="G215" s="57"/>
      <c r="H215" s="57"/>
      <c r="I215" s="58"/>
      <c r="J215" s="58"/>
      <c r="K215" s="58"/>
      <c r="L215" s="58"/>
      <c r="M215" s="58"/>
    </row>
    <row r="216" ht="15.75" customHeight="1">
      <c r="A216" s="1"/>
      <c r="B216" s="1"/>
      <c r="C216" s="2"/>
      <c r="D216" s="1"/>
      <c r="E216" s="1"/>
      <c r="F216" s="3"/>
      <c r="G216" s="57"/>
      <c r="H216" s="57"/>
      <c r="I216" s="58"/>
      <c r="J216" s="58"/>
      <c r="K216" s="58"/>
      <c r="L216" s="58"/>
      <c r="M216" s="58"/>
    </row>
    <row r="217" ht="15.75" customHeight="1">
      <c r="A217" s="1"/>
      <c r="B217" s="1"/>
      <c r="C217" s="2"/>
      <c r="D217" s="1"/>
      <c r="E217" s="1"/>
      <c r="F217" s="3"/>
      <c r="G217" s="57"/>
      <c r="H217" s="57"/>
      <c r="I217" s="58"/>
      <c r="J217" s="58"/>
      <c r="K217" s="58"/>
      <c r="L217" s="58"/>
      <c r="M217" s="58"/>
    </row>
    <row r="218" ht="15.75" customHeight="1">
      <c r="A218" s="1"/>
      <c r="B218" s="1"/>
      <c r="C218" s="2"/>
      <c r="D218" s="1"/>
      <c r="E218" s="1"/>
      <c r="F218" s="3"/>
      <c r="G218" s="57"/>
      <c r="H218" s="57"/>
      <c r="I218" s="58"/>
      <c r="J218" s="58"/>
      <c r="K218" s="58"/>
      <c r="L218" s="58"/>
      <c r="M218" s="58"/>
    </row>
    <row r="219" ht="15.75" customHeight="1">
      <c r="A219" s="1"/>
      <c r="B219" s="1"/>
      <c r="C219" s="2"/>
      <c r="D219" s="1"/>
      <c r="E219" s="1"/>
      <c r="F219" s="3"/>
      <c r="G219" s="57"/>
      <c r="H219" s="57"/>
      <c r="I219" s="58"/>
      <c r="J219" s="58"/>
      <c r="K219" s="58"/>
      <c r="L219" s="58"/>
      <c r="M219" s="58"/>
    </row>
    <row r="220" ht="15.75" customHeight="1">
      <c r="A220" s="1"/>
      <c r="B220" s="1"/>
      <c r="C220" s="2"/>
      <c r="D220" s="1"/>
      <c r="E220" s="1"/>
      <c r="F220" s="3"/>
      <c r="G220" s="57"/>
      <c r="H220" s="57"/>
      <c r="I220" s="58"/>
      <c r="J220" s="58"/>
      <c r="K220" s="58"/>
      <c r="L220" s="58"/>
      <c r="M220" s="58"/>
    </row>
    <row r="221" ht="15.75" customHeight="1">
      <c r="A221" s="1"/>
      <c r="B221" s="1"/>
      <c r="C221" s="2"/>
      <c r="D221" s="1"/>
      <c r="E221" s="1"/>
      <c r="F221" s="3"/>
      <c r="G221" s="57"/>
      <c r="H221" s="57"/>
      <c r="I221" s="58"/>
      <c r="J221" s="58"/>
      <c r="K221" s="58"/>
      <c r="L221" s="58"/>
      <c r="M221" s="58"/>
    </row>
    <row r="222" ht="15.75" customHeight="1">
      <c r="A222" s="1"/>
      <c r="B222" s="1"/>
      <c r="C222" s="2"/>
      <c r="D222" s="1"/>
      <c r="E222" s="1"/>
      <c r="F222" s="3"/>
      <c r="G222" s="57"/>
      <c r="H222" s="57"/>
      <c r="I222" s="58"/>
      <c r="J222" s="58"/>
      <c r="K222" s="58"/>
      <c r="L222" s="58"/>
      <c r="M222" s="58"/>
    </row>
    <row r="223" ht="15.75" customHeight="1">
      <c r="A223" s="1"/>
      <c r="B223" s="1"/>
      <c r="C223" s="2"/>
      <c r="D223" s="1"/>
      <c r="E223" s="1"/>
      <c r="F223" s="3"/>
      <c r="G223" s="57"/>
      <c r="H223" s="57"/>
      <c r="I223" s="58"/>
      <c r="J223" s="58"/>
      <c r="K223" s="58"/>
      <c r="L223" s="58"/>
      <c r="M223" s="58"/>
    </row>
    <row r="224" ht="15.75" customHeight="1">
      <c r="A224" s="1"/>
      <c r="B224" s="1"/>
      <c r="C224" s="2"/>
      <c r="D224" s="1"/>
      <c r="E224" s="1"/>
      <c r="F224" s="3"/>
      <c r="G224" s="57"/>
      <c r="H224" s="57"/>
      <c r="I224" s="58"/>
      <c r="J224" s="58"/>
      <c r="K224" s="58"/>
      <c r="L224" s="58"/>
      <c r="M224" s="58"/>
    </row>
    <row r="225" ht="15.75" customHeight="1">
      <c r="A225" s="1"/>
      <c r="B225" s="1"/>
      <c r="C225" s="2"/>
      <c r="D225" s="1"/>
      <c r="E225" s="1"/>
      <c r="F225" s="3"/>
      <c r="G225" s="57"/>
      <c r="H225" s="57"/>
      <c r="I225" s="58"/>
      <c r="J225" s="58"/>
      <c r="K225" s="58"/>
      <c r="L225" s="58"/>
      <c r="M225" s="58"/>
    </row>
    <row r="226" ht="15.75" customHeight="1">
      <c r="A226" s="1"/>
      <c r="B226" s="1"/>
      <c r="C226" s="2"/>
      <c r="D226" s="1"/>
      <c r="E226" s="1"/>
      <c r="F226" s="3"/>
      <c r="G226" s="57"/>
      <c r="H226" s="57"/>
      <c r="I226" s="58"/>
      <c r="J226" s="58"/>
      <c r="K226" s="58"/>
      <c r="L226" s="58"/>
      <c r="M226" s="58"/>
    </row>
    <row r="227" ht="15.75" customHeight="1">
      <c r="A227" s="1"/>
      <c r="B227" s="1"/>
      <c r="C227" s="2"/>
      <c r="D227" s="1"/>
      <c r="E227" s="1"/>
      <c r="F227" s="3"/>
      <c r="G227" s="57"/>
      <c r="H227" s="57"/>
      <c r="I227" s="58"/>
      <c r="J227" s="58"/>
      <c r="K227" s="58"/>
      <c r="L227" s="58"/>
      <c r="M227" s="58"/>
    </row>
    <row r="228" ht="15.75" customHeight="1">
      <c r="A228" s="1"/>
      <c r="B228" s="1"/>
      <c r="C228" s="2"/>
      <c r="D228" s="1"/>
      <c r="E228" s="1"/>
      <c r="F228" s="3"/>
      <c r="G228" s="57"/>
      <c r="H228" s="57"/>
      <c r="I228" s="58"/>
      <c r="J228" s="58"/>
      <c r="K228" s="58"/>
      <c r="L228" s="58"/>
      <c r="M228" s="58"/>
    </row>
    <row r="229" ht="15.75" customHeight="1">
      <c r="A229" s="1"/>
      <c r="B229" s="1"/>
      <c r="C229" s="2"/>
      <c r="D229" s="1"/>
      <c r="E229" s="1"/>
      <c r="F229" s="3"/>
      <c r="G229" s="57"/>
      <c r="H229" s="57"/>
      <c r="I229" s="58"/>
      <c r="J229" s="58"/>
      <c r="K229" s="58"/>
      <c r="L229" s="58"/>
      <c r="M229" s="58"/>
    </row>
    <row r="230" ht="15.75" customHeight="1">
      <c r="A230" s="1"/>
      <c r="B230" s="1"/>
      <c r="C230" s="2"/>
      <c r="D230" s="1"/>
      <c r="E230" s="1"/>
      <c r="F230" s="3"/>
      <c r="G230" s="57"/>
      <c r="H230" s="57"/>
      <c r="I230" s="58"/>
      <c r="J230" s="58"/>
      <c r="K230" s="58"/>
      <c r="L230" s="58"/>
      <c r="M230" s="58"/>
    </row>
    <row r="231" ht="15.75" customHeight="1">
      <c r="A231" s="1"/>
      <c r="B231" s="1"/>
      <c r="C231" s="2"/>
      <c r="D231" s="1"/>
      <c r="E231" s="1"/>
      <c r="F231" s="3"/>
      <c r="G231" s="57"/>
      <c r="H231" s="57"/>
      <c r="I231" s="58"/>
      <c r="J231" s="58"/>
      <c r="K231" s="58"/>
      <c r="L231" s="58"/>
      <c r="M231" s="58"/>
    </row>
    <row r="232" ht="15.75" customHeight="1">
      <c r="A232" s="1"/>
      <c r="B232" s="1"/>
      <c r="C232" s="2"/>
      <c r="D232" s="1"/>
      <c r="E232" s="1"/>
      <c r="F232" s="3"/>
      <c r="G232" s="57"/>
      <c r="H232" s="57"/>
      <c r="I232" s="58"/>
      <c r="J232" s="58"/>
      <c r="K232" s="58"/>
      <c r="L232" s="58"/>
      <c r="M232" s="58"/>
    </row>
    <row r="233" ht="15.75" customHeight="1">
      <c r="A233" s="1"/>
      <c r="B233" s="1"/>
      <c r="C233" s="2"/>
      <c r="D233" s="1"/>
      <c r="E233" s="1"/>
      <c r="F233" s="3"/>
      <c r="G233" s="57"/>
      <c r="H233" s="57"/>
      <c r="I233" s="58"/>
      <c r="J233" s="58"/>
      <c r="K233" s="58"/>
      <c r="L233" s="58"/>
      <c r="M233" s="58"/>
    </row>
    <row r="234" ht="15.75" customHeight="1">
      <c r="A234" s="1"/>
      <c r="B234" s="1"/>
      <c r="C234" s="2"/>
      <c r="D234" s="1"/>
      <c r="E234" s="1"/>
      <c r="F234" s="3"/>
      <c r="G234" s="57"/>
      <c r="H234" s="57"/>
      <c r="I234" s="58"/>
      <c r="J234" s="58"/>
      <c r="K234" s="58"/>
      <c r="L234" s="58"/>
      <c r="M234" s="58"/>
    </row>
    <row r="235" ht="15.75" customHeight="1">
      <c r="A235" s="1"/>
      <c r="B235" s="1"/>
      <c r="C235" s="2"/>
      <c r="D235" s="1"/>
      <c r="E235" s="1"/>
      <c r="F235" s="3"/>
      <c r="G235" s="57"/>
      <c r="H235" s="57"/>
      <c r="I235" s="58"/>
      <c r="J235" s="58"/>
      <c r="K235" s="58"/>
      <c r="L235" s="58"/>
      <c r="M235" s="58"/>
    </row>
    <row r="236" ht="15.75" customHeight="1">
      <c r="A236" s="1"/>
      <c r="B236" s="1"/>
      <c r="C236" s="2"/>
      <c r="D236" s="1"/>
      <c r="E236" s="1"/>
      <c r="F236" s="3"/>
      <c r="G236" s="57"/>
      <c r="H236" s="57"/>
      <c r="I236" s="58"/>
      <c r="J236" s="58"/>
      <c r="K236" s="58"/>
      <c r="L236" s="58"/>
      <c r="M236" s="58"/>
    </row>
    <row r="237" ht="15.75" customHeight="1">
      <c r="A237" s="1"/>
      <c r="B237" s="1"/>
      <c r="C237" s="2"/>
      <c r="D237" s="1"/>
      <c r="E237" s="1"/>
      <c r="F237" s="3"/>
      <c r="G237" s="57"/>
      <c r="H237" s="57"/>
      <c r="I237" s="58"/>
      <c r="J237" s="58"/>
      <c r="K237" s="58"/>
      <c r="L237" s="58"/>
      <c r="M237" s="58"/>
    </row>
    <row r="238" ht="15.75" customHeight="1">
      <c r="A238" s="1"/>
      <c r="B238" s="1"/>
      <c r="C238" s="2"/>
      <c r="D238" s="1"/>
      <c r="E238" s="1"/>
      <c r="F238" s="3"/>
      <c r="G238" s="57"/>
      <c r="H238" s="57"/>
      <c r="I238" s="58"/>
      <c r="J238" s="58"/>
      <c r="K238" s="58"/>
      <c r="L238" s="58"/>
      <c r="M238" s="58"/>
    </row>
    <row r="239" ht="15.75" customHeight="1">
      <c r="A239" s="1"/>
      <c r="B239" s="1"/>
      <c r="C239" s="2"/>
      <c r="D239" s="1"/>
      <c r="E239" s="1"/>
      <c r="F239" s="3"/>
      <c r="G239" s="57"/>
      <c r="H239" s="57"/>
      <c r="I239" s="58"/>
      <c r="J239" s="58"/>
      <c r="K239" s="58"/>
      <c r="L239" s="58"/>
      <c r="M239" s="58"/>
    </row>
    <row r="240" ht="15.75" customHeight="1">
      <c r="A240" s="1"/>
      <c r="B240" s="1"/>
      <c r="C240" s="2"/>
      <c r="D240" s="1"/>
      <c r="E240" s="1"/>
      <c r="F240" s="3"/>
      <c r="G240" s="57"/>
      <c r="H240" s="57"/>
      <c r="I240" s="58"/>
      <c r="J240" s="58"/>
      <c r="K240" s="58"/>
      <c r="L240" s="58"/>
      <c r="M240" s="58"/>
    </row>
    <row r="241" ht="15.75" customHeight="1">
      <c r="A241" s="1"/>
      <c r="B241" s="1"/>
      <c r="C241" s="2"/>
      <c r="D241" s="1"/>
      <c r="E241" s="1"/>
      <c r="F241" s="3"/>
      <c r="G241" s="57"/>
      <c r="H241" s="57"/>
      <c r="I241" s="58"/>
      <c r="J241" s="58"/>
      <c r="K241" s="58"/>
      <c r="L241" s="58"/>
      <c r="M241" s="58"/>
    </row>
    <row r="242" ht="15.75" customHeight="1">
      <c r="A242" s="1"/>
      <c r="B242" s="1"/>
      <c r="C242" s="2"/>
      <c r="D242" s="1"/>
      <c r="E242" s="1"/>
      <c r="F242" s="3"/>
      <c r="G242" s="57"/>
      <c r="H242" s="57"/>
      <c r="I242" s="58"/>
      <c r="J242" s="58"/>
      <c r="K242" s="58"/>
      <c r="L242" s="58"/>
      <c r="M242" s="58"/>
    </row>
    <row r="243" ht="15.75" customHeight="1">
      <c r="A243" s="1"/>
      <c r="B243" s="1"/>
      <c r="C243" s="2"/>
      <c r="D243" s="1"/>
      <c r="E243" s="1"/>
      <c r="F243" s="3"/>
      <c r="G243" s="57"/>
      <c r="H243" s="57"/>
      <c r="I243" s="58"/>
      <c r="J243" s="58"/>
      <c r="K243" s="58"/>
      <c r="L243" s="58"/>
      <c r="M243" s="58"/>
    </row>
    <row r="244" ht="15.75" customHeight="1">
      <c r="A244" s="1"/>
      <c r="B244" s="1"/>
      <c r="C244" s="2"/>
      <c r="D244" s="1"/>
      <c r="E244" s="1"/>
      <c r="F244" s="3"/>
      <c r="G244" s="57"/>
      <c r="H244" s="57"/>
      <c r="I244" s="58"/>
      <c r="J244" s="58"/>
      <c r="K244" s="58"/>
      <c r="L244" s="58"/>
      <c r="M244" s="58"/>
    </row>
    <row r="245" ht="15.75" customHeight="1">
      <c r="A245" s="1"/>
      <c r="B245" s="1"/>
      <c r="C245" s="2"/>
      <c r="D245" s="1"/>
      <c r="E245" s="1"/>
      <c r="F245" s="3"/>
      <c r="G245" s="57"/>
      <c r="H245" s="57"/>
      <c r="I245" s="58"/>
      <c r="J245" s="58"/>
      <c r="K245" s="58"/>
      <c r="L245" s="58"/>
      <c r="M245" s="58"/>
    </row>
    <row r="246" ht="15.75" customHeight="1">
      <c r="A246" s="1"/>
      <c r="B246" s="1"/>
      <c r="C246" s="2"/>
      <c r="D246" s="1"/>
      <c r="E246" s="1"/>
      <c r="F246" s="3"/>
      <c r="G246" s="57"/>
      <c r="H246" s="57"/>
      <c r="I246" s="58"/>
      <c r="J246" s="58"/>
      <c r="K246" s="58"/>
      <c r="L246" s="58"/>
      <c r="M246" s="58"/>
    </row>
    <row r="247" ht="15.75" customHeight="1">
      <c r="A247" s="1"/>
      <c r="B247" s="1"/>
      <c r="C247" s="2"/>
      <c r="D247" s="1"/>
      <c r="E247" s="1"/>
      <c r="F247" s="3"/>
      <c r="G247" s="57"/>
      <c r="H247" s="57"/>
      <c r="I247" s="58"/>
      <c r="J247" s="58"/>
      <c r="K247" s="58"/>
      <c r="L247" s="58"/>
      <c r="M247" s="58"/>
    </row>
    <row r="248" ht="15.75" customHeight="1">
      <c r="A248" s="1"/>
      <c r="B248" s="1"/>
      <c r="C248" s="2"/>
      <c r="D248" s="1"/>
      <c r="E248" s="1"/>
      <c r="F248" s="3"/>
      <c r="G248" s="57"/>
      <c r="H248" s="57"/>
      <c r="I248" s="58"/>
      <c r="J248" s="58"/>
      <c r="K248" s="58"/>
      <c r="L248" s="58"/>
      <c r="M248" s="58"/>
    </row>
    <row r="249" ht="15.75" customHeight="1">
      <c r="A249" s="1"/>
      <c r="B249" s="1"/>
      <c r="C249" s="2"/>
      <c r="D249" s="1"/>
      <c r="E249" s="1"/>
      <c r="F249" s="3"/>
      <c r="G249" s="57"/>
      <c r="H249" s="57"/>
      <c r="I249" s="58"/>
      <c r="J249" s="58"/>
      <c r="K249" s="58"/>
      <c r="L249" s="58"/>
      <c r="M249" s="58"/>
    </row>
    <row r="250" ht="15.75" customHeight="1">
      <c r="A250" s="1"/>
      <c r="B250" s="1"/>
      <c r="C250" s="2"/>
      <c r="D250" s="1"/>
      <c r="E250" s="1"/>
      <c r="F250" s="3"/>
      <c r="G250" s="57"/>
      <c r="H250" s="57"/>
      <c r="I250" s="58"/>
      <c r="J250" s="58"/>
      <c r="K250" s="58"/>
      <c r="L250" s="58"/>
      <c r="M250" s="58"/>
    </row>
    <row r="251" ht="15.75" customHeight="1">
      <c r="A251" s="1"/>
      <c r="B251" s="1"/>
      <c r="C251" s="2"/>
      <c r="D251" s="1"/>
      <c r="E251" s="1"/>
      <c r="F251" s="3"/>
      <c r="G251" s="57"/>
      <c r="H251" s="57"/>
      <c r="I251" s="58"/>
      <c r="J251" s="58"/>
      <c r="K251" s="58"/>
      <c r="L251" s="58"/>
      <c r="M251" s="58"/>
    </row>
    <row r="252" ht="15.75" customHeight="1">
      <c r="A252" s="1"/>
      <c r="B252" s="1"/>
      <c r="C252" s="2"/>
      <c r="D252" s="1"/>
      <c r="E252" s="1"/>
      <c r="F252" s="3"/>
      <c r="G252" s="57"/>
      <c r="H252" s="57"/>
      <c r="I252" s="58"/>
      <c r="J252" s="58"/>
      <c r="K252" s="58"/>
      <c r="L252" s="58"/>
      <c r="M252" s="58"/>
    </row>
    <row r="253" ht="15.75" customHeight="1">
      <c r="A253" s="1"/>
      <c r="B253" s="1"/>
      <c r="C253" s="2"/>
      <c r="D253" s="1"/>
      <c r="E253" s="1"/>
      <c r="F253" s="3"/>
      <c r="G253" s="57"/>
      <c r="H253" s="57"/>
      <c r="I253" s="58"/>
      <c r="J253" s="58"/>
      <c r="K253" s="58"/>
      <c r="L253" s="58"/>
      <c r="M253" s="58"/>
    </row>
    <row r="254" ht="15.75" customHeight="1">
      <c r="A254" s="1"/>
      <c r="B254" s="1"/>
      <c r="C254" s="2"/>
      <c r="D254" s="1"/>
      <c r="E254" s="1"/>
      <c r="F254" s="3"/>
      <c r="G254" s="57"/>
      <c r="H254" s="57"/>
      <c r="I254" s="58"/>
      <c r="J254" s="58"/>
      <c r="K254" s="58"/>
      <c r="L254" s="58"/>
      <c r="M254" s="58"/>
    </row>
    <row r="255" ht="15.75" customHeight="1">
      <c r="A255" s="1"/>
      <c r="B255" s="1"/>
      <c r="C255" s="2"/>
      <c r="D255" s="1"/>
      <c r="E255" s="1"/>
      <c r="F255" s="3"/>
      <c r="G255" s="57"/>
      <c r="H255" s="57"/>
      <c r="I255" s="58"/>
      <c r="J255" s="58"/>
      <c r="K255" s="58"/>
      <c r="L255" s="58"/>
      <c r="M255" s="58"/>
    </row>
    <row r="256" ht="15.75" customHeight="1">
      <c r="A256" s="1"/>
      <c r="B256" s="1"/>
      <c r="C256" s="2"/>
      <c r="D256" s="1"/>
      <c r="E256" s="1"/>
      <c r="F256" s="3"/>
      <c r="G256" s="57"/>
      <c r="H256" s="57"/>
      <c r="I256" s="58"/>
      <c r="J256" s="58"/>
      <c r="K256" s="58"/>
      <c r="L256" s="58"/>
      <c r="M256" s="58"/>
    </row>
    <row r="257" ht="15.75" customHeight="1">
      <c r="A257" s="1"/>
      <c r="B257" s="1"/>
      <c r="C257" s="2"/>
      <c r="D257" s="1"/>
      <c r="E257" s="1"/>
      <c r="F257" s="3"/>
      <c r="G257" s="57"/>
      <c r="H257" s="57"/>
      <c r="I257" s="58"/>
      <c r="J257" s="58"/>
      <c r="K257" s="58"/>
      <c r="L257" s="58"/>
      <c r="M257" s="58"/>
    </row>
    <row r="258" ht="15.75" customHeight="1">
      <c r="A258" s="1"/>
      <c r="B258" s="1"/>
      <c r="C258" s="2"/>
      <c r="D258" s="1"/>
      <c r="E258" s="1"/>
      <c r="F258" s="3"/>
      <c r="G258" s="57"/>
      <c r="H258" s="57"/>
      <c r="I258" s="58"/>
      <c r="J258" s="58"/>
      <c r="K258" s="58"/>
      <c r="L258" s="58"/>
      <c r="M258" s="58"/>
    </row>
    <row r="259" ht="15.75" customHeight="1">
      <c r="A259" s="1"/>
      <c r="B259" s="1"/>
      <c r="C259" s="2"/>
      <c r="D259" s="1"/>
      <c r="E259" s="1"/>
      <c r="F259" s="3"/>
      <c r="G259" s="57"/>
      <c r="H259" s="57"/>
      <c r="I259" s="58"/>
      <c r="J259" s="58"/>
      <c r="K259" s="58"/>
      <c r="L259" s="58"/>
      <c r="M259" s="58"/>
    </row>
    <row r="260" ht="15.75" customHeight="1">
      <c r="A260" s="1"/>
      <c r="B260" s="1"/>
      <c r="C260" s="2"/>
      <c r="D260" s="1"/>
      <c r="E260" s="1"/>
      <c r="F260" s="3"/>
      <c r="G260" s="57"/>
      <c r="H260" s="57"/>
      <c r="I260" s="58"/>
      <c r="J260" s="58"/>
      <c r="K260" s="58"/>
      <c r="L260" s="58"/>
      <c r="M260" s="58"/>
    </row>
    <row r="261" ht="15.75" customHeight="1">
      <c r="A261" s="1"/>
      <c r="B261" s="1"/>
      <c r="C261" s="2"/>
      <c r="D261" s="1"/>
      <c r="E261" s="1"/>
      <c r="F261" s="3"/>
      <c r="G261" s="57"/>
      <c r="H261" s="57"/>
      <c r="I261" s="58"/>
      <c r="J261" s="58"/>
      <c r="K261" s="58"/>
      <c r="L261" s="58"/>
      <c r="M261" s="58"/>
    </row>
    <row r="262" ht="15.75" customHeight="1">
      <c r="A262" s="1"/>
      <c r="B262" s="1"/>
      <c r="C262" s="2"/>
      <c r="D262" s="1"/>
      <c r="E262" s="1"/>
      <c r="F262" s="3"/>
      <c r="G262" s="57"/>
      <c r="H262" s="57"/>
      <c r="I262" s="58"/>
      <c r="J262" s="58"/>
      <c r="K262" s="58"/>
      <c r="L262" s="58"/>
      <c r="M262" s="58"/>
    </row>
    <row r="263" ht="15.75" customHeight="1">
      <c r="A263" s="1"/>
      <c r="B263" s="1"/>
      <c r="C263" s="2"/>
      <c r="D263" s="1"/>
      <c r="E263" s="1"/>
      <c r="F263" s="3"/>
      <c r="G263" s="57"/>
      <c r="H263" s="57"/>
      <c r="I263" s="58"/>
      <c r="J263" s="58"/>
      <c r="K263" s="58"/>
      <c r="L263" s="58"/>
      <c r="M263" s="58"/>
    </row>
    <row r="264" ht="15.75" customHeight="1">
      <c r="A264" s="1"/>
      <c r="B264" s="1"/>
      <c r="C264" s="2"/>
      <c r="D264" s="1"/>
      <c r="E264" s="1"/>
      <c r="F264" s="3"/>
      <c r="G264" s="57"/>
      <c r="H264" s="57"/>
      <c r="I264" s="58"/>
      <c r="J264" s="58"/>
      <c r="K264" s="58"/>
      <c r="L264" s="58"/>
      <c r="M264" s="58"/>
    </row>
    <row r="265" ht="15.75" customHeight="1">
      <c r="A265" s="1"/>
      <c r="B265" s="1"/>
      <c r="C265" s="2"/>
      <c r="D265" s="1"/>
      <c r="E265" s="1"/>
      <c r="F265" s="3"/>
      <c r="G265" s="57"/>
      <c r="H265" s="57"/>
      <c r="I265" s="58"/>
      <c r="J265" s="58"/>
      <c r="K265" s="58"/>
      <c r="L265" s="58"/>
      <c r="M265" s="58"/>
    </row>
    <row r="266" ht="15.75" customHeight="1">
      <c r="A266" s="1"/>
      <c r="B266" s="1"/>
      <c r="C266" s="2"/>
      <c r="D266" s="1"/>
      <c r="E266" s="1"/>
      <c r="F266" s="3"/>
      <c r="G266" s="57"/>
      <c r="H266" s="57"/>
      <c r="I266" s="58"/>
      <c r="J266" s="58"/>
      <c r="K266" s="58"/>
      <c r="L266" s="58"/>
      <c r="M266" s="58"/>
    </row>
    <row r="267" ht="15.75" customHeight="1">
      <c r="G267" s="57"/>
      <c r="H267" s="57"/>
      <c r="I267" s="58"/>
      <c r="J267" s="58"/>
      <c r="K267" s="58"/>
      <c r="L267" s="58"/>
      <c r="M267" s="58"/>
    </row>
    <row r="268" ht="15.75" customHeight="1">
      <c r="G268" s="57"/>
      <c r="H268" s="57"/>
      <c r="I268" s="58"/>
      <c r="J268" s="58"/>
      <c r="K268" s="58"/>
      <c r="L268" s="58"/>
      <c r="M268" s="58"/>
    </row>
    <row r="269" ht="15.75" customHeight="1">
      <c r="G269" s="57"/>
      <c r="H269" s="57"/>
      <c r="I269" s="58"/>
      <c r="J269" s="58"/>
      <c r="K269" s="58"/>
      <c r="L269" s="58"/>
      <c r="M269" s="58"/>
    </row>
    <row r="270" ht="15.75" customHeight="1">
      <c r="G270" s="57"/>
      <c r="H270" s="57"/>
      <c r="I270" s="58"/>
      <c r="J270" s="58"/>
      <c r="K270" s="58"/>
      <c r="L270" s="58"/>
      <c r="M270" s="58"/>
    </row>
    <row r="271" ht="15.75" customHeight="1">
      <c r="G271" s="57"/>
      <c r="H271" s="57"/>
      <c r="I271" s="58"/>
      <c r="J271" s="58"/>
      <c r="K271" s="58"/>
      <c r="L271" s="58"/>
      <c r="M271" s="58"/>
    </row>
    <row r="272" ht="15.75" customHeight="1">
      <c r="G272" s="57"/>
      <c r="H272" s="57"/>
      <c r="I272" s="58"/>
      <c r="J272" s="58"/>
      <c r="K272" s="58"/>
      <c r="L272" s="58"/>
      <c r="M272" s="58"/>
    </row>
    <row r="273" ht="15.75" customHeight="1">
      <c r="G273" s="57"/>
      <c r="H273" s="57"/>
      <c r="I273" s="58"/>
      <c r="J273" s="58"/>
      <c r="K273" s="58"/>
      <c r="L273" s="58"/>
      <c r="M273" s="58"/>
    </row>
    <row r="274" ht="15.75" customHeight="1">
      <c r="G274" s="57"/>
      <c r="H274" s="57"/>
      <c r="I274" s="58"/>
      <c r="J274" s="58"/>
      <c r="K274" s="58"/>
      <c r="L274" s="58"/>
      <c r="M274" s="58"/>
    </row>
    <row r="275" ht="15.75" customHeight="1">
      <c r="G275" s="57"/>
      <c r="H275" s="57"/>
      <c r="I275" s="58"/>
      <c r="J275" s="58"/>
      <c r="K275" s="58"/>
      <c r="L275" s="58"/>
      <c r="M275" s="58"/>
    </row>
    <row r="276" ht="15.75" customHeight="1">
      <c r="G276" s="57"/>
      <c r="H276" s="57"/>
      <c r="I276" s="58"/>
      <c r="J276" s="58"/>
      <c r="K276" s="58"/>
      <c r="L276" s="58"/>
      <c r="M276" s="58"/>
    </row>
    <row r="277" ht="15.75" customHeight="1">
      <c r="G277" s="57"/>
      <c r="H277" s="57"/>
      <c r="I277" s="58"/>
      <c r="J277" s="58"/>
      <c r="K277" s="58"/>
      <c r="L277" s="58"/>
      <c r="M277" s="58"/>
    </row>
    <row r="278" ht="15.75" customHeight="1">
      <c r="G278" s="57"/>
      <c r="H278" s="57"/>
      <c r="I278" s="58"/>
      <c r="J278" s="58"/>
      <c r="K278" s="58"/>
      <c r="L278" s="58"/>
      <c r="M278" s="58"/>
    </row>
    <row r="279" ht="15.75" customHeight="1">
      <c r="G279" s="57"/>
      <c r="H279" s="57"/>
      <c r="I279" s="58"/>
      <c r="J279" s="58"/>
      <c r="K279" s="58"/>
      <c r="L279" s="58"/>
      <c r="M279" s="58"/>
    </row>
    <row r="280" ht="15.75" customHeight="1">
      <c r="G280" s="57"/>
      <c r="H280" s="57"/>
      <c r="I280" s="58"/>
      <c r="J280" s="58"/>
      <c r="K280" s="58"/>
      <c r="L280" s="58"/>
      <c r="M280" s="58"/>
    </row>
    <row r="281" ht="15.75" customHeight="1">
      <c r="G281" s="57"/>
      <c r="H281" s="57"/>
      <c r="I281" s="58"/>
      <c r="J281" s="58"/>
      <c r="K281" s="58"/>
      <c r="L281" s="58"/>
      <c r="M281" s="58"/>
    </row>
    <row r="282" ht="15.75" customHeight="1">
      <c r="G282" s="57"/>
      <c r="H282" s="57"/>
      <c r="I282" s="58"/>
      <c r="J282" s="58"/>
      <c r="K282" s="58"/>
      <c r="L282" s="58"/>
      <c r="M282" s="58"/>
    </row>
    <row r="283" ht="15.75" customHeight="1">
      <c r="G283" s="57"/>
      <c r="H283" s="57"/>
      <c r="I283" s="58"/>
      <c r="J283" s="58"/>
      <c r="K283" s="58"/>
      <c r="L283" s="58"/>
      <c r="M283" s="58"/>
    </row>
    <row r="284" ht="15.75" customHeight="1">
      <c r="G284" s="57"/>
      <c r="H284" s="57"/>
      <c r="I284" s="58"/>
      <c r="J284" s="58"/>
      <c r="K284" s="58"/>
      <c r="L284" s="58"/>
      <c r="M284" s="58"/>
    </row>
    <row r="285" ht="15.75" customHeight="1">
      <c r="G285" s="57"/>
      <c r="H285" s="57"/>
      <c r="I285" s="58"/>
      <c r="J285" s="58"/>
      <c r="K285" s="58"/>
      <c r="L285" s="58"/>
      <c r="M285" s="58"/>
    </row>
    <row r="286" ht="15.75" customHeight="1">
      <c r="G286" s="57"/>
      <c r="H286" s="57"/>
      <c r="I286" s="58"/>
      <c r="J286" s="58"/>
      <c r="K286" s="58"/>
      <c r="L286" s="58"/>
      <c r="M286" s="58"/>
    </row>
    <row r="287" ht="15.75" customHeight="1">
      <c r="G287" s="57"/>
      <c r="H287" s="57"/>
      <c r="I287" s="58"/>
      <c r="J287" s="58"/>
      <c r="K287" s="58"/>
      <c r="L287" s="58"/>
      <c r="M287" s="58"/>
    </row>
    <row r="288" ht="15.75" customHeight="1">
      <c r="G288" s="57"/>
      <c r="H288" s="57"/>
      <c r="I288" s="58"/>
      <c r="J288" s="58"/>
      <c r="K288" s="58"/>
      <c r="L288" s="58"/>
      <c r="M288" s="58"/>
    </row>
    <row r="289" ht="15.75" customHeight="1">
      <c r="G289" s="57"/>
      <c r="H289" s="57"/>
      <c r="I289" s="58"/>
      <c r="J289" s="58"/>
      <c r="K289" s="58"/>
      <c r="L289" s="58"/>
      <c r="M289" s="58"/>
    </row>
    <row r="290" ht="15.75" customHeight="1">
      <c r="G290" s="57"/>
      <c r="H290" s="57"/>
      <c r="I290" s="58"/>
      <c r="J290" s="58"/>
      <c r="K290" s="58"/>
      <c r="L290" s="58"/>
      <c r="M290" s="58"/>
    </row>
    <row r="291" ht="15.75" customHeight="1">
      <c r="G291" s="57"/>
      <c r="H291" s="57"/>
      <c r="I291" s="58"/>
      <c r="J291" s="58"/>
      <c r="K291" s="58"/>
      <c r="L291" s="58"/>
      <c r="M291" s="58"/>
    </row>
    <row r="292" ht="15.75" customHeight="1">
      <c r="G292" s="57"/>
      <c r="H292" s="57"/>
      <c r="I292" s="58"/>
      <c r="J292" s="58"/>
      <c r="K292" s="58"/>
      <c r="L292" s="58"/>
      <c r="M292" s="58"/>
    </row>
    <row r="293" ht="15.75" customHeight="1">
      <c r="G293" s="57"/>
      <c r="H293" s="57"/>
      <c r="I293" s="58"/>
      <c r="J293" s="58"/>
      <c r="K293" s="58"/>
      <c r="L293" s="58"/>
      <c r="M293" s="58"/>
    </row>
    <row r="294" ht="15.75" customHeight="1">
      <c r="G294" s="57"/>
      <c r="H294" s="57"/>
      <c r="I294" s="58"/>
      <c r="J294" s="58"/>
      <c r="K294" s="58"/>
      <c r="L294" s="58"/>
      <c r="M294" s="58"/>
    </row>
    <row r="295" ht="15.75" customHeight="1">
      <c r="G295" s="57"/>
      <c r="H295" s="57"/>
      <c r="I295" s="58"/>
      <c r="J295" s="58"/>
      <c r="K295" s="58"/>
      <c r="L295" s="58"/>
      <c r="M295" s="58"/>
    </row>
    <row r="296" ht="15.75" customHeight="1">
      <c r="G296" s="57"/>
      <c r="H296" s="57"/>
      <c r="I296" s="58"/>
      <c r="J296" s="58"/>
      <c r="K296" s="58"/>
      <c r="L296" s="58"/>
      <c r="M296" s="58"/>
    </row>
    <row r="297" ht="15.75" customHeight="1">
      <c r="G297" s="57"/>
      <c r="H297" s="57"/>
      <c r="I297" s="58"/>
      <c r="J297" s="58"/>
      <c r="K297" s="58"/>
      <c r="L297" s="58"/>
      <c r="M297" s="58"/>
    </row>
    <row r="298" ht="15.75" customHeight="1">
      <c r="G298" s="57"/>
      <c r="H298" s="57"/>
      <c r="I298" s="58"/>
      <c r="J298" s="58"/>
      <c r="K298" s="58"/>
      <c r="L298" s="58"/>
      <c r="M298" s="58"/>
    </row>
    <row r="299" ht="15.75" customHeight="1">
      <c r="G299" s="57"/>
      <c r="H299" s="57"/>
      <c r="I299" s="58"/>
      <c r="J299" s="58"/>
      <c r="K299" s="58"/>
      <c r="L299" s="58"/>
      <c r="M299" s="58"/>
    </row>
    <row r="300" ht="15.75" customHeight="1">
      <c r="G300" s="57"/>
      <c r="H300" s="57"/>
      <c r="I300" s="58"/>
      <c r="J300" s="58"/>
      <c r="K300" s="58"/>
      <c r="L300" s="58"/>
      <c r="M300" s="58"/>
    </row>
    <row r="301" ht="15.75" customHeight="1">
      <c r="G301" s="57"/>
      <c r="H301" s="57"/>
      <c r="I301" s="58"/>
      <c r="J301" s="58"/>
      <c r="K301" s="58"/>
      <c r="L301" s="58"/>
      <c r="M301" s="58"/>
    </row>
    <row r="302" ht="15.75" customHeight="1">
      <c r="G302" s="57"/>
      <c r="H302" s="57"/>
      <c r="I302" s="58"/>
      <c r="J302" s="58"/>
      <c r="K302" s="58"/>
      <c r="L302" s="58"/>
      <c r="M302" s="58"/>
    </row>
    <row r="303" ht="15.75" customHeight="1">
      <c r="G303" s="57"/>
      <c r="H303" s="57"/>
      <c r="I303" s="58"/>
      <c r="J303" s="58"/>
      <c r="K303" s="58"/>
      <c r="L303" s="58"/>
      <c r="M303" s="58"/>
    </row>
    <row r="304" ht="15.75" customHeight="1">
      <c r="G304" s="57"/>
      <c r="H304" s="57"/>
      <c r="I304" s="58"/>
      <c r="J304" s="58"/>
      <c r="K304" s="58"/>
      <c r="L304" s="58"/>
      <c r="M304" s="58"/>
    </row>
    <row r="305" ht="15.75" customHeight="1">
      <c r="G305" s="57"/>
      <c r="H305" s="57"/>
      <c r="I305" s="58"/>
      <c r="J305" s="58"/>
      <c r="K305" s="58"/>
      <c r="L305" s="58"/>
      <c r="M305" s="58"/>
    </row>
    <row r="306" ht="15.75" customHeight="1">
      <c r="G306" s="57"/>
      <c r="H306" s="57"/>
      <c r="I306" s="58"/>
      <c r="J306" s="58"/>
      <c r="K306" s="58"/>
      <c r="L306" s="58"/>
      <c r="M306" s="58"/>
    </row>
    <row r="307" ht="15.75" customHeight="1">
      <c r="G307" s="57"/>
      <c r="H307" s="57"/>
      <c r="I307" s="58"/>
      <c r="J307" s="58"/>
      <c r="K307" s="58"/>
      <c r="L307" s="58"/>
      <c r="M307" s="58"/>
    </row>
    <row r="308" ht="15.75" customHeight="1">
      <c r="G308" s="57"/>
      <c r="H308" s="57"/>
      <c r="I308" s="58"/>
      <c r="J308" s="58"/>
      <c r="K308" s="58"/>
      <c r="L308" s="58"/>
      <c r="M308" s="58"/>
    </row>
    <row r="309" ht="15.75" customHeight="1">
      <c r="G309" s="57"/>
      <c r="H309" s="57"/>
      <c r="I309" s="58"/>
      <c r="J309" s="58"/>
      <c r="K309" s="58"/>
      <c r="L309" s="58"/>
      <c r="M309" s="58"/>
    </row>
    <row r="310" ht="15.75" customHeight="1">
      <c r="G310" s="57"/>
      <c r="H310" s="57"/>
      <c r="I310" s="58"/>
      <c r="J310" s="58"/>
      <c r="K310" s="58"/>
      <c r="L310" s="58"/>
      <c r="M310" s="58"/>
    </row>
    <row r="311" ht="15.75" customHeight="1">
      <c r="G311" s="57"/>
      <c r="H311" s="57"/>
      <c r="I311" s="58"/>
      <c r="J311" s="58"/>
      <c r="K311" s="58"/>
      <c r="L311" s="58"/>
      <c r="M311" s="58"/>
    </row>
    <row r="312" ht="15.75" customHeight="1">
      <c r="G312" s="57"/>
      <c r="H312" s="57"/>
      <c r="I312" s="58"/>
      <c r="J312" s="58"/>
      <c r="K312" s="58"/>
      <c r="L312" s="58"/>
      <c r="M312" s="58"/>
    </row>
    <row r="313" ht="15.75" customHeight="1">
      <c r="G313" s="57"/>
      <c r="H313" s="57"/>
      <c r="I313" s="58"/>
      <c r="J313" s="58"/>
      <c r="K313" s="58"/>
      <c r="L313" s="58"/>
      <c r="M313" s="58"/>
    </row>
    <row r="314" ht="15.75" customHeight="1">
      <c r="G314" s="57"/>
      <c r="H314" s="57"/>
      <c r="I314" s="58"/>
      <c r="J314" s="58"/>
      <c r="K314" s="58"/>
      <c r="L314" s="58"/>
      <c r="M314" s="58"/>
    </row>
    <row r="315" ht="15.75" customHeight="1">
      <c r="G315" s="57"/>
      <c r="H315" s="57"/>
      <c r="I315" s="58"/>
      <c r="J315" s="58"/>
      <c r="K315" s="58"/>
      <c r="L315" s="58"/>
      <c r="M315" s="58"/>
    </row>
    <row r="316" ht="15.75" customHeight="1">
      <c r="G316" s="57"/>
      <c r="H316" s="57"/>
      <c r="I316" s="58"/>
      <c r="J316" s="58"/>
      <c r="K316" s="58"/>
      <c r="L316" s="58"/>
      <c r="M316" s="58"/>
    </row>
    <row r="317" ht="15.75" customHeight="1">
      <c r="G317" s="57"/>
      <c r="H317" s="57"/>
      <c r="I317" s="58"/>
      <c r="J317" s="58"/>
      <c r="K317" s="58"/>
      <c r="L317" s="58"/>
      <c r="M317" s="58"/>
    </row>
    <row r="318" ht="15.75" customHeight="1">
      <c r="G318" s="57"/>
      <c r="H318" s="57"/>
      <c r="I318" s="58"/>
      <c r="J318" s="58"/>
      <c r="K318" s="58"/>
      <c r="L318" s="58"/>
      <c r="M318" s="58"/>
    </row>
    <row r="319" ht="15.75" customHeight="1">
      <c r="G319" s="57"/>
      <c r="H319" s="57"/>
      <c r="I319" s="58"/>
      <c r="J319" s="58"/>
      <c r="K319" s="58"/>
      <c r="L319" s="58"/>
      <c r="M319" s="58"/>
    </row>
    <row r="320" ht="15.75" customHeight="1">
      <c r="G320" s="57"/>
      <c r="H320" s="57"/>
      <c r="I320" s="58"/>
      <c r="J320" s="58"/>
      <c r="K320" s="58"/>
      <c r="L320" s="58"/>
      <c r="M320" s="58"/>
    </row>
    <row r="321" ht="15.75" customHeight="1">
      <c r="G321" s="57"/>
      <c r="H321" s="57"/>
      <c r="I321" s="58"/>
      <c r="J321" s="58"/>
      <c r="K321" s="58"/>
      <c r="L321" s="58"/>
      <c r="M321" s="58"/>
    </row>
    <row r="322" ht="15.75" customHeight="1">
      <c r="G322" s="57"/>
      <c r="H322" s="57"/>
      <c r="I322" s="58"/>
      <c r="J322" s="58"/>
      <c r="K322" s="58"/>
      <c r="L322" s="58"/>
      <c r="M322" s="58"/>
    </row>
    <row r="323" ht="15.75" customHeight="1">
      <c r="G323" s="57"/>
      <c r="H323" s="57"/>
      <c r="I323" s="58"/>
      <c r="J323" s="58"/>
      <c r="K323" s="58"/>
      <c r="L323" s="58"/>
      <c r="M323" s="58"/>
    </row>
    <row r="324" ht="15.75" customHeight="1">
      <c r="G324" s="57"/>
      <c r="H324" s="57"/>
      <c r="I324" s="58"/>
      <c r="J324" s="58"/>
      <c r="K324" s="58"/>
      <c r="L324" s="58"/>
      <c r="M324" s="58"/>
    </row>
    <row r="325" ht="15.75" customHeight="1">
      <c r="G325" s="57"/>
      <c r="H325" s="57"/>
      <c r="I325" s="58"/>
      <c r="J325" s="58"/>
      <c r="K325" s="58"/>
      <c r="L325" s="58"/>
      <c r="M325" s="58"/>
    </row>
    <row r="326" ht="15.75" customHeight="1">
      <c r="G326" s="57"/>
      <c r="H326" s="57"/>
      <c r="I326" s="58"/>
      <c r="J326" s="58"/>
      <c r="K326" s="58"/>
      <c r="L326" s="58"/>
      <c r="M326" s="58"/>
    </row>
    <row r="327" ht="15.75" customHeight="1">
      <c r="G327" s="57"/>
      <c r="H327" s="57"/>
      <c r="I327" s="58"/>
      <c r="J327" s="58"/>
      <c r="K327" s="58"/>
      <c r="L327" s="58"/>
      <c r="M327" s="58"/>
    </row>
    <row r="328" ht="15.75" customHeight="1">
      <c r="G328" s="57"/>
      <c r="H328" s="57"/>
      <c r="I328" s="58"/>
      <c r="J328" s="58"/>
      <c r="K328" s="58"/>
      <c r="L328" s="58"/>
      <c r="M328" s="58"/>
    </row>
    <row r="329" ht="15.75" customHeight="1">
      <c r="G329" s="57"/>
      <c r="H329" s="57"/>
      <c r="I329" s="58"/>
      <c r="J329" s="58"/>
      <c r="K329" s="58"/>
      <c r="L329" s="58"/>
      <c r="M329" s="58"/>
    </row>
    <row r="330" ht="15.75" customHeight="1">
      <c r="G330" s="57"/>
      <c r="H330" s="57"/>
      <c r="I330" s="58"/>
      <c r="J330" s="58"/>
      <c r="K330" s="58"/>
      <c r="L330" s="58"/>
      <c r="M330" s="58"/>
    </row>
    <row r="331" ht="15.75" customHeight="1">
      <c r="G331" s="57"/>
      <c r="H331" s="57"/>
      <c r="I331" s="58"/>
      <c r="J331" s="58"/>
      <c r="K331" s="58"/>
      <c r="L331" s="58"/>
      <c r="M331" s="58"/>
    </row>
    <row r="332" ht="15.75" customHeight="1">
      <c r="G332" s="57"/>
      <c r="H332" s="57"/>
      <c r="I332" s="58"/>
      <c r="J332" s="58"/>
      <c r="K332" s="58"/>
      <c r="L332" s="58"/>
      <c r="M332" s="58"/>
    </row>
    <row r="333" ht="15.75" customHeight="1">
      <c r="G333" s="57"/>
      <c r="H333" s="57"/>
      <c r="I333" s="58"/>
      <c r="J333" s="58"/>
      <c r="K333" s="58"/>
      <c r="L333" s="58"/>
      <c r="M333" s="58"/>
    </row>
    <row r="334" ht="15.75" customHeight="1">
      <c r="G334" s="57"/>
      <c r="H334" s="57"/>
      <c r="I334" s="58"/>
      <c r="J334" s="58"/>
      <c r="K334" s="58"/>
      <c r="L334" s="58"/>
      <c r="M334" s="58"/>
    </row>
    <row r="335" ht="15.75" customHeight="1">
      <c r="G335" s="57"/>
      <c r="H335" s="57"/>
      <c r="I335" s="58"/>
      <c r="J335" s="58"/>
      <c r="K335" s="58"/>
      <c r="L335" s="58"/>
      <c r="M335" s="58"/>
    </row>
    <row r="336" ht="15.75" customHeight="1">
      <c r="G336" s="57"/>
      <c r="H336" s="57"/>
      <c r="I336" s="58"/>
      <c r="J336" s="58"/>
      <c r="K336" s="58"/>
      <c r="L336" s="58"/>
      <c r="M336" s="58"/>
    </row>
    <row r="337" ht="15.75" customHeight="1">
      <c r="G337" s="57"/>
      <c r="H337" s="57"/>
      <c r="I337" s="58"/>
      <c r="J337" s="58"/>
      <c r="K337" s="58"/>
      <c r="L337" s="58"/>
      <c r="M337" s="58"/>
    </row>
    <row r="338" ht="15.75" customHeight="1">
      <c r="G338" s="57"/>
      <c r="H338" s="57"/>
      <c r="I338" s="58"/>
      <c r="J338" s="58"/>
      <c r="K338" s="58"/>
      <c r="L338" s="58"/>
      <c r="M338" s="58"/>
    </row>
    <row r="339" ht="15.75" customHeight="1">
      <c r="G339" s="57"/>
      <c r="H339" s="57"/>
      <c r="I339" s="58"/>
      <c r="J339" s="58"/>
      <c r="K339" s="58"/>
      <c r="L339" s="58"/>
      <c r="M339" s="58"/>
    </row>
    <row r="340" ht="15.75" customHeight="1">
      <c r="G340" s="57"/>
      <c r="H340" s="57"/>
      <c r="I340" s="58"/>
      <c r="J340" s="58"/>
      <c r="K340" s="58"/>
      <c r="L340" s="58"/>
      <c r="M340" s="58"/>
    </row>
    <row r="341" ht="15.75" customHeight="1">
      <c r="G341" s="57"/>
      <c r="H341" s="57"/>
      <c r="I341" s="58"/>
      <c r="J341" s="58"/>
      <c r="K341" s="58"/>
      <c r="L341" s="58"/>
      <c r="M341" s="58"/>
    </row>
    <row r="342" ht="15.75" customHeight="1">
      <c r="G342" s="57"/>
      <c r="H342" s="57"/>
      <c r="I342" s="58"/>
      <c r="J342" s="58"/>
      <c r="K342" s="58"/>
      <c r="L342" s="58"/>
      <c r="M342" s="58"/>
    </row>
    <row r="343" ht="15.75" customHeight="1">
      <c r="G343" s="57"/>
      <c r="H343" s="57"/>
      <c r="I343" s="58"/>
      <c r="J343" s="58"/>
      <c r="K343" s="58"/>
      <c r="L343" s="58"/>
      <c r="M343" s="58"/>
    </row>
    <row r="344" ht="15.75" customHeight="1">
      <c r="G344" s="57"/>
      <c r="H344" s="57"/>
      <c r="I344" s="58"/>
      <c r="J344" s="58"/>
      <c r="K344" s="58"/>
      <c r="L344" s="58"/>
      <c r="M344" s="58"/>
    </row>
    <row r="345" ht="15.75" customHeight="1">
      <c r="G345" s="57"/>
      <c r="H345" s="57"/>
      <c r="I345" s="58"/>
      <c r="J345" s="58"/>
      <c r="K345" s="58"/>
      <c r="L345" s="58"/>
      <c r="M345" s="58"/>
    </row>
    <row r="346" ht="15.75" customHeight="1">
      <c r="G346" s="57"/>
      <c r="H346" s="57"/>
      <c r="I346" s="58"/>
      <c r="J346" s="58"/>
      <c r="K346" s="58"/>
      <c r="L346" s="58"/>
      <c r="M346" s="58"/>
    </row>
    <row r="347" ht="15.75" customHeight="1">
      <c r="G347" s="57"/>
      <c r="H347" s="57"/>
      <c r="I347" s="58"/>
      <c r="J347" s="58"/>
      <c r="K347" s="58"/>
      <c r="L347" s="58"/>
      <c r="M347" s="58"/>
    </row>
    <row r="348" ht="15.75" customHeight="1">
      <c r="G348" s="57"/>
      <c r="H348" s="57"/>
      <c r="I348" s="58"/>
      <c r="J348" s="58"/>
      <c r="K348" s="58"/>
      <c r="L348" s="58"/>
      <c r="M348" s="58"/>
    </row>
    <row r="349" ht="15.75" customHeight="1">
      <c r="G349" s="57"/>
      <c r="H349" s="57"/>
      <c r="I349" s="58"/>
      <c r="J349" s="58"/>
      <c r="K349" s="58"/>
      <c r="L349" s="58"/>
      <c r="M349" s="58"/>
    </row>
    <row r="350" ht="15.75" customHeight="1">
      <c r="G350" s="57"/>
      <c r="H350" s="57"/>
      <c r="I350" s="58"/>
      <c r="J350" s="58"/>
      <c r="K350" s="58"/>
      <c r="L350" s="58"/>
      <c r="M350" s="58"/>
    </row>
    <row r="351" ht="15.75" customHeight="1">
      <c r="G351" s="57"/>
      <c r="H351" s="57"/>
      <c r="I351" s="58"/>
      <c r="J351" s="58"/>
      <c r="K351" s="58"/>
      <c r="L351" s="58"/>
      <c r="M351" s="58"/>
    </row>
    <row r="352" ht="15.75" customHeight="1">
      <c r="G352" s="57"/>
      <c r="H352" s="57"/>
      <c r="I352" s="58"/>
      <c r="J352" s="58"/>
      <c r="K352" s="58"/>
      <c r="L352" s="58"/>
      <c r="M352" s="58"/>
    </row>
    <row r="353" ht="15.75" customHeight="1">
      <c r="G353" s="57"/>
      <c r="H353" s="57"/>
      <c r="I353" s="58"/>
      <c r="J353" s="58"/>
      <c r="K353" s="58"/>
      <c r="L353" s="58"/>
      <c r="M353" s="58"/>
    </row>
    <row r="354" ht="15.75" customHeight="1">
      <c r="G354" s="57"/>
      <c r="H354" s="57"/>
      <c r="I354" s="58"/>
      <c r="J354" s="58"/>
      <c r="K354" s="58"/>
      <c r="L354" s="58"/>
      <c r="M354" s="58"/>
    </row>
    <row r="355" ht="15.75" customHeight="1">
      <c r="G355" s="57"/>
      <c r="H355" s="57"/>
      <c r="I355" s="58"/>
      <c r="J355" s="58"/>
      <c r="K355" s="58"/>
      <c r="L355" s="58"/>
      <c r="M355" s="58"/>
    </row>
    <row r="356" ht="15.75" customHeight="1">
      <c r="G356" s="57"/>
      <c r="H356" s="57"/>
      <c r="I356" s="58"/>
      <c r="J356" s="58"/>
      <c r="K356" s="58"/>
      <c r="L356" s="58"/>
      <c r="M356" s="58"/>
    </row>
    <row r="357" ht="15.75" customHeight="1">
      <c r="G357" s="57"/>
      <c r="H357" s="57"/>
      <c r="I357" s="58"/>
      <c r="J357" s="58"/>
      <c r="K357" s="58"/>
      <c r="L357" s="58"/>
      <c r="M357" s="58"/>
    </row>
    <row r="358" ht="15.75" customHeight="1">
      <c r="G358" s="57"/>
      <c r="H358" s="57"/>
      <c r="I358" s="58"/>
      <c r="J358" s="58"/>
      <c r="K358" s="58"/>
      <c r="L358" s="58"/>
      <c r="M358" s="58"/>
    </row>
    <row r="359" ht="15.75" customHeight="1">
      <c r="G359" s="57"/>
      <c r="H359" s="57"/>
      <c r="I359" s="58"/>
      <c r="J359" s="58"/>
      <c r="K359" s="58"/>
      <c r="L359" s="58"/>
      <c r="M359" s="58"/>
    </row>
    <row r="360" ht="15.75" customHeight="1">
      <c r="G360" s="57"/>
      <c r="H360" s="57"/>
      <c r="I360" s="58"/>
      <c r="J360" s="58"/>
      <c r="K360" s="58"/>
      <c r="L360" s="58"/>
      <c r="M360" s="58"/>
    </row>
    <row r="361" ht="15.75" customHeight="1">
      <c r="G361" s="57"/>
      <c r="H361" s="57"/>
      <c r="I361" s="58"/>
      <c r="J361" s="58"/>
      <c r="K361" s="58"/>
      <c r="L361" s="58"/>
      <c r="M361" s="58"/>
    </row>
    <row r="362" ht="15.75" customHeight="1">
      <c r="G362" s="57"/>
      <c r="H362" s="57"/>
      <c r="I362" s="58"/>
      <c r="J362" s="58"/>
      <c r="K362" s="58"/>
      <c r="L362" s="58"/>
      <c r="M362" s="58"/>
    </row>
    <row r="363" ht="15.75" customHeight="1">
      <c r="G363" s="57"/>
      <c r="H363" s="57"/>
      <c r="I363" s="58"/>
      <c r="J363" s="58"/>
      <c r="K363" s="58"/>
      <c r="L363" s="58"/>
      <c r="M363" s="58"/>
    </row>
    <row r="364" ht="15.75" customHeight="1">
      <c r="G364" s="57"/>
      <c r="H364" s="57"/>
      <c r="I364" s="58"/>
      <c r="J364" s="58"/>
      <c r="K364" s="58"/>
      <c r="L364" s="58"/>
      <c r="M364" s="58"/>
    </row>
    <row r="365" ht="15.75" customHeight="1">
      <c r="G365" s="57"/>
      <c r="H365" s="57"/>
      <c r="I365" s="58"/>
      <c r="J365" s="58"/>
      <c r="K365" s="58"/>
      <c r="L365" s="58"/>
      <c r="M365" s="58"/>
    </row>
    <row r="366" ht="15.75" customHeight="1">
      <c r="G366" s="57"/>
      <c r="H366" s="57"/>
      <c r="I366" s="58"/>
      <c r="J366" s="58"/>
      <c r="K366" s="58"/>
      <c r="L366" s="58"/>
      <c r="M366" s="58"/>
    </row>
    <row r="367" ht="15.75" customHeight="1">
      <c r="G367" s="57"/>
      <c r="H367" s="57"/>
      <c r="I367" s="58"/>
      <c r="J367" s="58"/>
      <c r="K367" s="58"/>
      <c r="L367" s="58"/>
      <c r="M367" s="58"/>
    </row>
    <row r="368" ht="15.75" customHeight="1">
      <c r="G368" s="57"/>
      <c r="H368" s="57"/>
      <c r="I368" s="58"/>
      <c r="J368" s="58"/>
      <c r="K368" s="58"/>
      <c r="L368" s="58"/>
      <c r="M368" s="58"/>
    </row>
    <row r="369" ht="15.75" customHeight="1">
      <c r="G369" s="57"/>
      <c r="H369" s="57"/>
      <c r="I369" s="58"/>
      <c r="J369" s="58"/>
      <c r="K369" s="58"/>
      <c r="L369" s="58"/>
      <c r="M369" s="58"/>
    </row>
    <row r="370" ht="15.75" customHeight="1">
      <c r="G370" s="57"/>
      <c r="H370" s="57"/>
      <c r="I370" s="58"/>
      <c r="J370" s="58"/>
      <c r="K370" s="58"/>
      <c r="L370" s="58"/>
      <c r="M370" s="58"/>
    </row>
    <row r="371" ht="15.75" customHeight="1">
      <c r="G371" s="57"/>
      <c r="H371" s="57"/>
      <c r="I371" s="58"/>
      <c r="J371" s="58"/>
      <c r="K371" s="58"/>
      <c r="L371" s="58"/>
      <c r="M371" s="58"/>
    </row>
    <row r="372" ht="15.75" customHeight="1">
      <c r="G372" s="57"/>
      <c r="H372" s="57"/>
      <c r="I372" s="58"/>
      <c r="J372" s="58"/>
      <c r="K372" s="58"/>
      <c r="L372" s="58"/>
      <c r="M372" s="58"/>
    </row>
    <row r="373" ht="15.75" customHeight="1">
      <c r="G373" s="57"/>
      <c r="H373" s="57"/>
      <c r="I373" s="58"/>
      <c r="J373" s="58"/>
      <c r="K373" s="58"/>
      <c r="L373" s="58"/>
      <c r="M373" s="58"/>
    </row>
    <row r="374" ht="15.75" customHeight="1">
      <c r="G374" s="57"/>
      <c r="H374" s="57"/>
      <c r="I374" s="58"/>
      <c r="J374" s="58"/>
      <c r="K374" s="58"/>
      <c r="L374" s="58"/>
      <c r="M374" s="58"/>
    </row>
    <row r="375" ht="15.75" customHeight="1">
      <c r="G375" s="57"/>
      <c r="H375" s="57"/>
      <c r="I375" s="58"/>
      <c r="J375" s="58"/>
      <c r="K375" s="58"/>
      <c r="L375" s="58"/>
      <c r="M375" s="58"/>
    </row>
    <row r="376" ht="15.75" customHeight="1">
      <c r="G376" s="57"/>
      <c r="H376" s="57"/>
      <c r="I376" s="58"/>
      <c r="J376" s="58"/>
      <c r="K376" s="58"/>
      <c r="L376" s="58"/>
      <c r="M376" s="58"/>
    </row>
    <row r="377" ht="15.75" customHeight="1">
      <c r="G377" s="57"/>
      <c r="H377" s="57"/>
      <c r="I377" s="58"/>
      <c r="J377" s="58"/>
      <c r="K377" s="58"/>
      <c r="L377" s="58"/>
      <c r="M377" s="58"/>
    </row>
    <row r="378" ht="15.75" customHeight="1">
      <c r="G378" s="57"/>
      <c r="H378" s="57"/>
      <c r="I378" s="58"/>
      <c r="J378" s="58"/>
      <c r="K378" s="58"/>
      <c r="L378" s="58"/>
      <c r="M378" s="58"/>
    </row>
    <row r="379" ht="15.75" customHeight="1">
      <c r="G379" s="57"/>
      <c r="H379" s="57"/>
      <c r="I379" s="58"/>
      <c r="J379" s="58"/>
      <c r="K379" s="58"/>
      <c r="L379" s="58"/>
      <c r="M379" s="58"/>
    </row>
    <row r="380" ht="15.75" customHeight="1">
      <c r="G380" s="57"/>
      <c r="H380" s="57"/>
      <c r="I380" s="58"/>
      <c r="J380" s="58"/>
      <c r="K380" s="58"/>
      <c r="L380" s="58"/>
      <c r="M380" s="58"/>
    </row>
    <row r="381" ht="15.75" customHeight="1">
      <c r="G381" s="57"/>
      <c r="H381" s="57"/>
      <c r="I381" s="58"/>
      <c r="J381" s="58"/>
      <c r="K381" s="58"/>
      <c r="L381" s="58"/>
      <c r="M381" s="58"/>
    </row>
    <row r="382" ht="15.75" customHeight="1">
      <c r="G382" s="57"/>
      <c r="H382" s="57"/>
      <c r="I382" s="58"/>
      <c r="J382" s="58"/>
      <c r="K382" s="58"/>
      <c r="L382" s="58"/>
      <c r="M382" s="58"/>
    </row>
    <row r="383" ht="15.75" customHeight="1">
      <c r="G383" s="57"/>
      <c r="H383" s="57"/>
      <c r="I383" s="58"/>
      <c r="J383" s="58"/>
      <c r="K383" s="58"/>
      <c r="L383" s="58"/>
      <c r="M383" s="58"/>
    </row>
    <row r="384" ht="15.75" customHeight="1">
      <c r="G384" s="57"/>
      <c r="H384" s="57"/>
      <c r="I384" s="58"/>
      <c r="J384" s="58"/>
      <c r="K384" s="58"/>
      <c r="L384" s="58"/>
      <c r="M384" s="58"/>
    </row>
    <row r="385" ht="15.75" customHeight="1">
      <c r="G385" s="57"/>
      <c r="H385" s="57"/>
      <c r="I385" s="58"/>
      <c r="J385" s="58"/>
      <c r="K385" s="58"/>
      <c r="L385" s="58"/>
      <c r="M385" s="58"/>
    </row>
    <row r="386" ht="15.75" customHeight="1">
      <c r="G386" s="57"/>
      <c r="H386" s="57"/>
      <c r="I386" s="58"/>
      <c r="J386" s="58"/>
      <c r="K386" s="58"/>
      <c r="L386" s="58"/>
      <c r="M386" s="58"/>
    </row>
    <row r="387" ht="15.75" customHeight="1">
      <c r="G387" s="57"/>
      <c r="H387" s="57"/>
      <c r="I387" s="58"/>
      <c r="J387" s="58"/>
      <c r="K387" s="58"/>
      <c r="L387" s="58"/>
      <c r="M387" s="58"/>
    </row>
    <row r="388" ht="15.75" customHeight="1">
      <c r="G388" s="57"/>
      <c r="H388" s="57"/>
      <c r="I388" s="58"/>
      <c r="J388" s="58"/>
      <c r="K388" s="58"/>
      <c r="L388" s="58"/>
      <c r="M388" s="58"/>
    </row>
    <row r="389" ht="15.75" customHeight="1">
      <c r="G389" s="57"/>
      <c r="H389" s="57"/>
      <c r="I389" s="58"/>
      <c r="J389" s="58"/>
      <c r="K389" s="58"/>
      <c r="L389" s="58"/>
      <c r="M389" s="58"/>
    </row>
    <row r="390" ht="15.75" customHeight="1">
      <c r="G390" s="57"/>
      <c r="H390" s="57"/>
      <c r="I390" s="58"/>
      <c r="J390" s="58"/>
      <c r="K390" s="58"/>
      <c r="L390" s="58"/>
      <c r="M390" s="58"/>
    </row>
    <row r="391" ht="15.75" customHeight="1">
      <c r="G391" s="57"/>
      <c r="H391" s="57"/>
      <c r="I391" s="58"/>
      <c r="J391" s="58"/>
      <c r="K391" s="58"/>
      <c r="L391" s="58"/>
      <c r="M391" s="58"/>
    </row>
    <row r="392" ht="15.75" customHeight="1">
      <c r="G392" s="57"/>
      <c r="H392" s="57"/>
      <c r="I392" s="58"/>
      <c r="J392" s="58"/>
      <c r="K392" s="58"/>
      <c r="L392" s="58"/>
      <c r="M392" s="58"/>
    </row>
    <row r="393" ht="15.75" customHeight="1">
      <c r="G393" s="57"/>
      <c r="H393" s="57"/>
      <c r="I393" s="58"/>
      <c r="J393" s="58"/>
      <c r="K393" s="58"/>
      <c r="L393" s="58"/>
      <c r="M393" s="58"/>
    </row>
    <row r="394" ht="15.75" customHeight="1">
      <c r="G394" s="57"/>
      <c r="H394" s="57"/>
      <c r="I394" s="58"/>
      <c r="J394" s="58"/>
      <c r="K394" s="58"/>
      <c r="L394" s="58"/>
      <c r="M394" s="58"/>
    </row>
    <row r="395" ht="15.75" customHeight="1">
      <c r="G395" s="57"/>
      <c r="H395" s="57"/>
      <c r="I395" s="58"/>
      <c r="J395" s="58"/>
      <c r="K395" s="58"/>
      <c r="L395" s="58"/>
      <c r="M395" s="58"/>
    </row>
    <row r="396" ht="15.75" customHeight="1">
      <c r="G396" s="57"/>
      <c r="H396" s="57"/>
      <c r="I396" s="58"/>
      <c r="J396" s="58"/>
      <c r="K396" s="58"/>
      <c r="L396" s="58"/>
      <c r="M396" s="58"/>
    </row>
    <row r="397" ht="15.75" customHeight="1">
      <c r="G397" s="57"/>
      <c r="H397" s="57"/>
      <c r="I397" s="58"/>
      <c r="J397" s="58"/>
      <c r="K397" s="58"/>
      <c r="L397" s="58"/>
      <c r="M397" s="58"/>
    </row>
    <row r="398" ht="15.75" customHeight="1">
      <c r="G398" s="57"/>
      <c r="H398" s="57"/>
      <c r="I398" s="58"/>
      <c r="J398" s="58"/>
      <c r="K398" s="58"/>
      <c r="L398" s="58"/>
      <c r="M398" s="58"/>
    </row>
    <row r="399" ht="15.75" customHeight="1">
      <c r="G399" s="57"/>
      <c r="H399" s="57"/>
      <c r="I399" s="58"/>
      <c r="J399" s="58"/>
      <c r="K399" s="58"/>
      <c r="L399" s="58"/>
      <c r="M399" s="58"/>
    </row>
    <row r="400" ht="15.75" customHeight="1">
      <c r="G400" s="57"/>
      <c r="H400" s="57"/>
      <c r="I400" s="58"/>
      <c r="J400" s="58"/>
      <c r="K400" s="58"/>
      <c r="L400" s="58"/>
      <c r="M400" s="58"/>
    </row>
    <row r="401" ht="15.75" customHeight="1">
      <c r="G401" s="57"/>
      <c r="H401" s="57"/>
      <c r="I401" s="58"/>
      <c r="J401" s="58"/>
      <c r="K401" s="58"/>
      <c r="L401" s="58"/>
      <c r="M401" s="58"/>
    </row>
    <row r="402" ht="15.75" customHeight="1">
      <c r="G402" s="57"/>
      <c r="H402" s="57"/>
      <c r="I402" s="58"/>
      <c r="J402" s="58"/>
      <c r="K402" s="58"/>
      <c r="L402" s="58"/>
      <c r="M402" s="58"/>
    </row>
    <row r="403" ht="15.75" customHeight="1">
      <c r="G403" s="57"/>
      <c r="H403" s="57"/>
      <c r="I403" s="58"/>
      <c r="J403" s="58"/>
      <c r="K403" s="58"/>
      <c r="L403" s="58"/>
      <c r="M403" s="58"/>
    </row>
    <row r="404" ht="15.75" customHeight="1">
      <c r="G404" s="57"/>
      <c r="H404" s="57"/>
      <c r="I404" s="58"/>
      <c r="J404" s="58"/>
      <c r="K404" s="58"/>
      <c r="L404" s="58"/>
      <c r="M404" s="58"/>
    </row>
    <row r="405" ht="15.75" customHeight="1">
      <c r="G405" s="57"/>
      <c r="H405" s="57"/>
      <c r="I405" s="58"/>
      <c r="J405" s="58"/>
      <c r="K405" s="58"/>
      <c r="L405" s="58"/>
      <c r="M405" s="58"/>
    </row>
    <row r="406" ht="15.75" customHeight="1">
      <c r="G406" s="57"/>
      <c r="H406" s="57"/>
      <c r="I406" s="58"/>
      <c r="J406" s="58"/>
      <c r="K406" s="58"/>
      <c r="L406" s="58"/>
      <c r="M406" s="58"/>
    </row>
    <row r="407" ht="15.75" customHeight="1">
      <c r="G407" s="57"/>
      <c r="H407" s="57"/>
      <c r="I407" s="58"/>
      <c r="J407" s="58"/>
      <c r="K407" s="58"/>
      <c r="L407" s="58"/>
      <c r="M407" s="58"/>
    </row>
    <row r="408" ht="15.75" customHeight="1">
      <c r="G408" s="57"/>
      <c r="H408" s="57"/>
      <c r="I408" s="58"/>
      <c r="J408" s="58"/>
      <c r="K408" s="58"/>
      <c r="L408" s="58"/>
      <c r="M408" s="58"/>
    </row>
    <row r="409" ht="15.75" customHeight="1">
      <c r="G409" s="57"/>
      <c r="H409" s="57"/>
      <c r="I409" s="58"/>
      <c r="J409" s="58"/>
      <c r="K409" s="58"/>
      <c r="L409" s="58"/>
      <c r="M409" s="58"/>
    </row>
    <row r="410" ht="15.75" customHeight="1">
      <c r="G410" s="57"/>
      <c r="H410" s="57"/>
      <c r="I410" s="58"/>
      <c r="J410" s="58"/>
      <c r="K410" s="58"/>
      <c r="L410" s="58"/>
      <c r="M410" s="58"/>
    </row>
    <row r="411" ht="15.75" customHeight="1">
      <c r="G411" s="57"/>
      <c r="H411" s="57"/>
      <c r="I411" s="58"/>
      <c r="J411" s="58"/>
      <c r="K411" s="58"/>
      <c r="L411" s="58"/>
      <c r="M411" s="58"/>
    </row>
    <row r="412" ht="15.75" customHeight="1">
      <c r="G412" s="57"/>
      <c r="H412" s="57"/>
      <c r="I412" s="58"/>
      <c r="J412" s="58"/>
      <c r="K412" s="58"/>
      <c r="L412" s="58"/>
      <c r="M412" s="58"/>
    </row>
    <row r="413" ht="15.75" customHeight="1">
      <c r="G413" s="57"/>
      <c r="H413" s="57"/>
      <c r="I413" s="58"/>
      <c r="J413" s="58"/>
      <c r="K413" s="58"/>
      <c r="L413" s="58"/>
      <c r="M413" s="58"/>
    </row>
    <row r="414" ht="15.75" customHeight="1">
      <c r="G414" s="57"/>
      <c r="H414" s="57"/>
      <c r="I414" s="58"/>
      <c r="J414" s="58"/>
      <c r="K414" s="58"/>
      <c r="L414" s="58"/>
      <c r="M414" s="58"/>
    </row>
    <row r="415" ht="15.75" customHeight="1">
      <c r="G415" s="57"/>
      <c r="H415" s="57"/>
      <c r="I415" s="58"/>
      <c r="J415" s="58"/>
      <c r="K415" s="58"/>
      <c r="L415" s="58"/>
      <c r="M415" s="58"/>
    </row>
    <row r="416" ht="15.75" customHeight="1">
      <c r="G416" s="57"/>
      <c r="H416" s="57"/>
      <c r="I416" s="58"/>
      <c r="J416" s="58"/>
      <c r="K416" s="58"/>
      <c r="L416" s="58"/>
      <c r="M416" s="58"/>
    </row>
    <row r="417" ht="15.75" customHeight="1">
      <c r="G417" s="57"/>
      <c r="H417" s="57"/>
      <c r="I417" s="58"/>
      <c r="J417" s="58"/>
      <c r="K417" s="58"/>
      <c r="L417" s="58"/>
      <c r="M417" s="58"/>
    </row>
    <row r="418" ht="15.75" customHeight="1">
      <c r="G418" s="57"/>
      <c r="H418" s="57"/>
      <c r="I418" s="58"/>
      <c r="J418" s="58"/>
      <c r="K418" s="58"/>
      <c r="L418" s="58"/>
      <c r="M418" s="58"/>
    </row>
    <row r="419" ht="15.75" customHeight="1">
      <c r="G419" s="57"/>
      <c r="H419" s="57"/>
      <c r="I419" s="58"/>
      <c r="J419" s="58"/>
      <c r="K419" s="58"/>
      <c r="L419" s="58"/>
      <c r="M419" s="58"/>
    </row>
    <row r="420" ht="15.75" customHeight="1">
      <c r="G420" s="57"/>
      <c r="H420" s="57"/>
      <c r="I420" s="58"/>
      <c r="J420" s="58"/>
      <c r="K420" s="58"/>
      <c r="L420" s="58"/>
      <c r="M420" s="58"/>
    </row>
    <row r="421" ht="15.75" customHeight="1">
      <c r="G421" s="57"/>
      <c r="H421" s="57"/>
      <c r="I421" s="58"/>
      <c r="J421" s="58"/>
      <c r="K421" s="58"/>
      <c r="L421" s="58"/>
      <c r="M421" s="58"/>
    </row>
    <row r="422" ht="15.75" customHeight="1">
      <c r="G422" s="57"/>
      <c r="H422" s="57"/>
      <c r="I422" s="58"/>
      <c r="J422" s="58"/>
      <c r="K422" s="58"/>
      <c r="L422" s="58"/>
      <c r="M422" s="58"/>
    </row>
    <row r="423" ht="15.75" customHeight="1">
      <c r="G423" s="57"/>
      <c r="H423" s="57"/>
      <c r="I423" s="58"/>
      <c r="J423" s="58"/>
      <c r="K423" s="58"/>
      <c r="L423" s="58"/>
      <c r="M423" s="58"/>
    </row>
    <row r="424" ht="15.75" customHeight="1">
      <c r="G424" s="57"/>
      <c r="H424" s="57"/>
      <c r="I424" s="58"/>
      <c r="J424" s="58"/>
      <c r="K424" s="58"/>
      <c r="L424" s="58"/>
      <c r="M424" s="58"/>
    </row>
    <row r="425" ht="15.75" customHeight="1">
      <c r="G425" s="57"/>
      <c r="H425" s="57"/>
      <c r="I425" s="58"/>
      <c r="J425" s="58"/>
      <c r="K425" s="58"/>
      <c r="L425" s="58"/>
      <c r="M425" s="58"/>
    </row>
    <row r="426" ht="15.75" customHeight="1">
      <c r="G426" s="57"/>
      <c r="H426" s="57"/>
      <c r="I426" s="58"/>
      <c r="J426" s="58"/>
      <c r="K426" s="58"/>
      <c r="L426" s="58"/>
      <c r="M426" s="58"/>
    </row>
    <row r="427" ht="15.75" customHeight="1">
      <c r="G427" s="57"/>
      <c r="H427" s="57"/>
      <c r="I427" s="58"/>
      <c r="J427" s="58"/>
      <c r="K427" s="58"/>
      <c r="L427" s="58"/>
      <c r="M427" s="58"/>
    </row>
    <row r="428" ht="15.75" customHeight="1">
      <c r="G428" s="57"/>
      <c r="H428" s="57"/>
      <c r="I428" s="58"/>
      <c r="J428" s="58"/>
      <c r="K428" s="58"/>
      <c r="L428" s="58"/>
      <c r="M428" s="58"/>
    </row>
    <row r="429" ht="15.75" customHeight="1">
      <c r="G429" s="57"/>
      <c r="H429" s="57"/>
      <c r="I429" s="58"/>
      <c r="J429" s="58"/>
      <c r="K429" s="58"/>
      <c r="L429" s="58"/>
      <c r="M429" s="58"/>
    </row>
    <row r="430" ht="15.75" customHeight="1">
      <c r="G430" s="57"/>
      <c r="H430" s="57"/>
      <c r="I430" s="58"/>
      <c r="J430" s="58"/>
      <c r="K430" s="58"/>
      <c r="L430" s="58"/>
      <c r="M430" s="58"/>
    </row>
    <row r="431" ht="15.75" customHeight="1">
      <c r="G431" s="57"/>
      <c r="H431" s="57"/>
      <c r="I431" s="58"/>
      <c r="J431" s="58"/>
      <c r="K431" s="58"/>
      <c r="L431" s="58"/>
      <c r="M431" s="58"/>
    </row>
    <row r="432" ht="15.75" customHeight="1">
      <c r="G432" s="57"/>
      <c r="H432" s="57"/>
      <c r="I432" s="58"/>
      <c r="J432" s="58"/>
      <c r="K432" s="58"/>
      <c r="L432" s="58"/>
      <c r="M432" s="58"/>
    </row>
    <row r="433" ht="15.75" customHeight="1">
      <c r="G433" s="57"/>
      <c r="H433" s="57"/>
      <c r="I433" s="58"/>
      <c r="J433" s="58"/>
      <c r="K433" s="58"/>
      <c r="L433" s="58"/>
      <c r="M433" s="58"/>
    </row>
    <row r="434" ht="15.75" customHeight="1">
      <c r="G434" s="57"/>
      <c r="H434" s="57"/>
      <c r="I434" s="58"/>
      <c r="J434" s="58"/>
      <c r="K434" s="58"/>
      <c r="L434" s="58"/>
      <c r="M434" s="58"/>
    </row>
    <row r="435" ht="15.75" customHeight="1">
      <c r="G435" s="57"/>
      <c r="H435" s="57"/>
      <c r="I435" s="58"/>
      <c r="J435" s="58"/>
      <c r="K435" s="58"/>
      <c r="L435" s="58"/>
      <c r="M435" s="58"/>
    </row>
    <row r="436" ht="15.75" customHeight="1">
      <c r="G436" s="57"/>
      <c r="H436" s="57"/>
      <c r="I436" s="58"/>
      <c r="J436" s="58"/>
      <c r="K436" s="58"/>
      <c r="L436" s="58"/>
      <c r="M436" s="58"/>
    </row>
    <row r="437" ht="15.75" customHeight="1">
      <c r="G437" s="57"/>
      <c r="H437" s="57"/>
      <c r="I437" s="58"/>
      <c r="J437" s="58"/>
      <c r="K437" s="58"/>
      <c r="L437" s="58"/>
      <c r="M437" s="58"/>
    </row>
    <row r="438" ht="15.75" customHeight="1">
      <c r="G438" s="57"/>
      <c r="H438" s="57"/>
      <c r="I438" s="58"/>
      <c r="J438" s="58"/>
      <c r="K438" s="58"/>
      <c r="L438" s="58"/>
      <c r="M438" s="58"/>
    </row>
    <row r="439" ht="15.75" customHeight="1">
      <c r="G439" s="57"/>
      <c r="H439" s="57"/>
      <c r="I439" s="58"/>
      <c r="J439" s="58"/>
      <c r="K439" s="58"/>
      <c r="L439" s="58"/>
      <c r="M439" s="58"/>
    </row>
    <row r="440" ht="15.75" customHeight="1">
      <c r="G440" s="57"/>
      <c r="H440" s="57"/>
      <c r="I440" s="58"/>
      <c r="J440" s="58"/>
      <c r="K440" s="58"/>
      <c r="L440" s="58"/>
      <c r="M440" s="58"/>
    </row>
    <row r="441" ht="15.75" customHeight="1">
      <c r="G441" s="57"/>
      <c r="H441" s="57"/>
      <c r="I441" s="58"/>
      <c r="J441" s="58"/>
      <c r="K441" s="58"/>
      <c r="L441" s="58"/>
      <c r="M441" s="58"/>
    </row>
    <row r="442" ht="15.75" customHeight="1">
      <c r="G442" s="57"/>
      <c r="H442" s="57"/>
      <c r="I442" s="58"/>
      <c r="J442" s="58"/>
      <c r="K442" s="58"/>
      <c r="L442" s="58"/>
      <c r="M442" s="58"/>
    </row>
    <row r="443" ht="15.75" customHeight="1">
      <c r="G443" s="57"/>
      <c r="H443" s="57"/>
      <c r="I443" s="58"/>
      <c r="J443" s="58"/>
      <c r="K443" s="58"/>
      <c r="L443" s="58"/>
      <c r="M443" s="58"/>
    </row>
    <row r="444" ht="15.75" customHeight="1">
      <c r="G444" s="57"/>
      <c r="H444" s="57"/>
      <c r="I444" s="58"/>
      <c r="J444" s="58"/>
      <c r="K444" s="58"/>
      <c r="L444" s="58"/>
      <c r="M444" s="58"/>
    </row>
    <row r="445" ht="15.75" customHeight="1">
      <c r="G445" s="57"/>
      <c r="H445" s="57"/>
      <c r="I445" s="58"/>
      <c r="J445" s="58"/>
      <c r="K445" s="58"/>
      <c r="L445" s="58"/>
      <c r="M445" s="58"/>
    </row>
    <row r="446" ht="15.75" customHeight="1">
      <c r="G446" s="57"/>
      <c r="H446" s="57"/>
      <c r="I446" s="58"/>
      <c r="J446" s="58"/>
      <c r="K446" s="58"/>
      <c r="L446" s="58"/>
      <c r="M446" s="58"/>
    </row>
    <row r="447" ht="15.75" customHeight="1">
      <c r="G447" s="57"/>
      <c r="H447" s="57"/>
      <c r="I447" s="58"/>
      <c r="J447" s="58"/>
      <c r="K447" s="58"/>
      <c r="L447" s="58"/>
      <c r="M447" s="58"/>
    </row>
    <row r="448" ht="15.75" customHeight="1">
      <c r="G448" s="57"/>
      <c r="H448" s="57"/>
      <c r="I448" s="58"/>
      <c r="J448" s="58"/>
      <c r="K448" s="58"/>
      <c r="L448" s="58"/>
      <c r="M448" s="58"/>
    </row>
    <row r="449" ht="15.75" customHeight="1">
      <c r="G449" s="57"/>
      <c r="H449" s="57"/>
      <c r="I449" s="58"/>
      <c r="J449" s="58"/>
      <c r="K449" s="58"/>
      <c r="L449" s="58"/>
      <c r="M449" s="58"/>
    </row>
    <row r="450" ht="15.75" customHeight="1">
      <c r="G450" s="57"/>
      <c r="H450" s="57"/>
      <c r="I450" s="58"/>
      <c r="J450" s="58"/>
      <c r="K450" s="58"/>
      <c r="L450" s="58"/>
      <c r="M450" s="58"/>
    </row>
    <row r="451" ht="15.75" customHeight="1">
      <c r="G451" s="57"/>
      <c r="H451" s="57"/>
      <c r="I451" s="58"/>
      <c r="J451" s="58"/>
      <c r="K451" s="58"/>
      <c r="L451" s="58"/>
      <c r="M451" s="58"/>
    </row>
    <row r="452" ht="15.75" customHeight="1">
      <c r="G452" s="57"/>
      <c r="H452" s="57"/>
      <c r="I452" s="58"/>
      <c r="J452" s="58"/>
      <c r="K452" s="58"/>
      <c r="L452" s="58"/>
      <c r="M452" s="58"/>
    </row>
    <row r="453" ht="15.75" customHeight="1">
      <c r="G453" s="57"/>
      <c r="H453" s="57"/>
      <c r="I453" s="58"/>
      <c r="J453" s="58"/>
      <c r="K453" s="58"/>
      <c r="L453" s="58"/>
      <c r="M453" s="58"/>
    </row>
    <row r="454" ht="15.75" customHeight="1">
      <c r="G454" s="57"/>
      <c r="H454" s="57"/>
      <c r="I454" s="58"/>
      <c r="J454" s="58"/>
      <c r="K454" s="58"/>
      <c r="L454" s="58"/>
      <c r="M454" s="58"/>
    </row>
    <row r="455" ht="15.75" customHeight="1">
      <c r="G455" s="57"/>
      <c r="H455" s="57"/>
      <c r="I455" s="58"/>
      <c r="J455" s="58"/>
      <c r="K455" s="58"/>
      <c r="L455" s="58"/>
      <c r="M455" s="58"/>
    </row>
    <row r="456" ht="15.75" customHeight="1">
      <c r="G456" s="57"/>
      <c r="H456" s="57"/>
      <c r="I456" s="58"/>
      <c r="J456" s="58"/>
      <c r="K456" s="58"/>
      <c r="L456" s="58"/>
      <c r="M456" s="58"/>
    </row>
    <row r="457" ht="15.75" customHeight="1">
      <c r="G457" s="57"/>
      <c r="H457" s="57"/>
      <c r="I457" s="58"/>
      <c r="J457" s="58"/>
      <c r="K457" s="58"/>
      <c r="L457" s="58"/>
      <c r="M457" s="58"/>
    </row>
    <row r="458" ht="15.75" customHeight="1">
      <c r="G458" s="57"/>
      <c r="H458" s="57"/>
      <c r="I458" s="58"/>
      <c r="J458" s="58"/>
      <c r="K458" s="58"/>
      <c r="L458" s="58"/>
      <c r="M458" s="58"/>
    </row>
    <row r="459" ht="15.75" customHeight="1">
      <c r="G459" s="57"/>
      <c r="H459" s="57"/>
      <c r="I459" s="58"/>
      <c r="J459" s="58"/>
      <c r="K459" s="58"/>
      <c r="L459" s="58"/>
      <c r="M459" s="58"/>
    </row>
    <row r="460" ht="15.75" customHeight="1">
      <c r="G460" s="57"/>
      <c r="H460" s="57"/>
      <c r="I460" s="58"/>
      <c r="J460" s="58"/>
      <c r="K460" s="58"/>
      <c r="L460" s="58"/>
      <c r="M460" s="58"/>
    </row>
    <row r="461" ht="15.75" customHeight="1">
      <c r="G461" s="57"/>
      <c r="H461" s="57"/>
      <c r="I461" s="58"/>
      <c r="J461" s="58"/>
      <c r="K461" s="58"/>
      <c r="L461" s="58"/>
      <c r="M461" s="58"/>
    </row>
    <row r="462" ht="15.75" customHeight="1">
      <c r="G462" s="57"/>
      <c r="H462" s="57"/>
      <c r="I462" s="58"/>
      <c r="J462" s="58"/>
      <c r="K462" s="58"/>
      <c r="L462" s="58"/>
      <c r="M462" s="58"/>
    </row>
    <row r="463" ht="15.75" customHeight="1">
      <c r="G463" s="57"/>
      <c r="H463" s="57"/>
      <c r="I463" s="58"/>
      <c r="J463" s="58"/>
      <c r="K463" s="58"/>
      <c r="L463" s="58"/>
      <c r="M463" s="58"/>
    </row>
    <row r="464" ht="15.75" customHeight="1">
      <c r="G464" s="57"/>
      <c r="H464" s="57"/>
      <c r="I464" s="58"/>
      <c r="J464" s="58"/>
      <c r="K464" s="58"/>
      <c r="L464" s="58"/>
      <c r="M464" s="58"/>
    </row>
    <row r="465" ht="15.75" customHeight="1">
      <c r="G465" s="57"/>
      <c r="H465" s="57"/>
      <c r="I465" s="58"/>
      <c r="J465" s="58"/>
      <c r="K465" s="58"/>
      <c r="L465" s="58"/>
      <c r="M465" s="58"/>
    </row>
    <row r="466" ht="15.75" customHeight="1">
      <c r="G466" s="57"/>
      <c r="H466" s="57"/>
      <c r="I466" s="58"/>
      <c r="J466" s="58"/>
      <c r="K466" s="58"/>
      <c r="L466" s="58"/>
      <c r="M466" s="58"/>
    </row>
    <row r="467" ht="15.75" customHeight="1">
      <c r="G467" s="57"/>
      <c r="H467" s="57"/>
      <c r="I467" s="58"/>
      <c r="J467" s="58"/>
      <c r="K467" s="58"/>
      <c r="L467" s="58"/>
      <c r="M467" s="58"/>
    </row>
    <row r="468" ht="15.75" customHeight="1">
      <c r="G468" s="57"/>
      <c r="H468" s="57"/>
      <c r="I468" s="58"/>
      <c r="J468" s="58"/>
      <c r="K468" s="58"/>
      <c r="L468" s="58"/>
      <c r="M468" s="58"/>
    </row>
    <row r="469" ht="15.75" customHeight="1">
      <c r="G469" s="57"/>
      <c r="H469" s="57"/>
      <c r="I469" s="58"/>
      <c r="J469" s="58"/>
      <c r="K469" s="58"/>
      <c r="L469" s="58"/>
      <c r="M469" s="58"/>
    </row>
    <row r="470" ht="15.75" customHeight="1">
      <c r="G470" s="57"/>
      <c r="H470" s="57"/>
      <c r="I470" s="58"/>
      <c r="J470" s="58"/>
      <c r="K470" s="58"/>
      <c r="L470" s="58"/>
      <c r="M470" s="58"/>
    </row>
    <row r="471" ht="15.75" customHeight="1">
      <c r="G471" s="57"/>
      <c r="H471" s="57"/>
      <c r="I471" s="58"/>
      <c r="J471" s="58"/>
      <c r="K471" s="58"/>
      <c r="L471" s="58"/>
      <c r="M471" s="58"/>
    </row>
    <row r="472" ht="15.75" customHeight="1">
      <c r="G472" s="57"/>
      <c r="H472" s="57"/>
      <c r="I472" s="58"/>
      <c r="J472" s="58"/>
      <c r="K472" s="58"/>
      <c r="L472" s="58"/>
      <c r="M472" s="58"/>
    </row>
    <row r="473" ht="15.75" customHeight="1">
      <c r="G473" s="57"/>
      <c r="H473" s="57"/>
      <c r="I473" s="58"/>
      <c r="J473" s="58"/>
      <c r="K473" s="58"/>
      <c r="L473" s="58"/>
      <c r="M473" s="58"/>
    </row>
    <row r="474" ht="15.75" customHeight="1">
      <c r="G474" s="57"/>
      <c r="H474" s="57"/>
      <c r="I474" s="58"/>
      <c r="J474" s="58"/>
      <c r="K474" s="58"/>
      <c r="L474" s="58"/>
      <c r="M474" s="58"/>
    </row>
    <row r="475" ht="15.75" customHeight="1">
      <c r="G475" s="57"/>
      <c r="H475" s="57"/>
      <c r="I475" s="58"/>
      <c r="J475" s="58"/>
      <c r="K475" s="58"/>
      <c r="L475" s="58"/>
      <c r="M475" s="58"/>
    </row>
    <row r="476" ht="15.75" customHeight="1">
      <c r="G476" s="57"/>
      <c r="H476" s="57"/>
      <c r="I476" s="58"/>
      <c r="J476" s="58"/>
      <c r="K476" s="58"/>
      <c r="L476" s="58"/>
      <c r="M476" s="58"/>
    </row>
    <row r="477" ht="15.75" customHeight="1">
      <c r="G477" s="57"/>
      <c r="H477" s="57"/>
      <c r="I477" s="58"/>
      <c r="J477" s="58"/>
      <c r="K477" s="58"/>
      <c r="L477" s="58"/>
      <c r="M477" s="58"/>
    </row>
    <row r="478" ht="15.75" customHeight="1">
      <c r="G478" s="57"/>
      <c r="H478" s="57"/>
      <c r="I478" s="58"/>
      <c r="J478" s="58"/>
      <c r="K478" s="58"/>
      <c r="L478" s="58"/>
      <c r="M478" s="58"/>
    </row>
    <row r="479" ht="15.75" customHeight="1">
      <c r="G479" s="57"/>
      <c r="H479" s="57"/>
      <c r="I479" s="58"/>
      <c r="J479" s="58"/>
      <c r="K479" s="58"/>
      <c r="L479" s="58"/>
      <c r="M479" s="58"/>
    </row>
    <row r="480" ht="15.75" customHeight="1">
      <c r="G480" s="57"/>
      <c r="H480" s="57"/>
      <c r="I480" s="58"/>
      <c r="J480" s="58"/>
      <c r="K480" s="58"/>
      <c r="L480" s="58"/>
      <c r="M480" s="58"/>
    </row>
    <row r="481" ht="15.75" customHeight="1">
      <c r="G481" s="57"/>
      <c r="H481" s="57"/>
      <c r="I481" s="58"/>
      <c r="J481" s="58"/>
      <c r="K481" s="58"/>
      <c r="L481" s="58"/>
      <c r="M481" s="58"/>
    </row>
    <row r="482" ht="15.75" customHeight="1">
      <c r="G482" s="57"/>
      <c r="H482" s="57"/>
      <c r="I482" s="58"/>
      <c r="J482" s="58"/>
      <c r="K482" s="58"/>
      <c r="L482" s="58"/>
      <c r="M482" s="58"/>
    </row>
    <row r="483" ht="15.75" customHeight="1">
      <c r="G483" s="57"/>
      <c r="H483" s="57"/>
      <c r="I483" s="58"/>
      <c r="J483" s="58"/>
      <c r="K483" s="58"/>
      <c r="L483" s="58"/>
      <c r="M483" s="58"/>
    </row>
    <row r="484" ht="15.75" customHeight="1">
      <c r="G484" s="57"/>
      <c r="H484" s="57"/>
      <c r="I484" s="58"/>
      <c r="J484" s="58"/>
      <c r="K484" s="58"/>
      <c r="L484" s="58"/>
      <c r="M484" s="58"/>
    </row>
    <row r="485" ht="15.75" customHeight="1">
      <c r="G485" s="57"/>
      <c r="H485" s="57"/>
      <c r="I485" s="58"/>
      <c r="J485" s="58"/>
      <c r="K485" s="58"/>
      <c r="L485" s="58"/>
      <c r="M485" s="58"/>
    </row>
    <row r="486" ht="15.75" customHeight="1">
      <c r="G486" s="57"/>
      <c r="H486" s="57"/>
      <c r="I486" s="58"/>
      <c r="J486" s="58"/>
      <c r="K486" s="58"/>
      <c r="L486" s="58"/>
      <c r="M486" s="58"/>
    </row>
    <row r="487" ht="15.75" customHeight="1">
      <c r="G487" s="57"/>
      <c r="H487" s="57"/>
      <c r="I487" s="58"/>
      <c r="J487" s="58"/>
      <c r="K487" s="58"/>
      <c r="L487" s="58"/>
      <c r="M487" s="58"/>
    </row>
    <row r="488" ht="15.75" customHeight="1">
      <c r="G488" s="57"/>
      <c r="H488" s="57"/>
      <c r="I488" s="58"/>
      <c r="J488" s="58"/>
      <c r="K488" s="58"/>
      <c r="L488" s="58"/>
      <c r="M488" s="58"/>
    </row>
    <row r="489" ht="15.75" customHeight="1">
      <c r="G489" s="57"/>
      <c r="H489" s="57"/>
      <c r="I489" s="58"/>
      <c r="J489" s="58"/>
      <c r="K489" s="58"/>
      <c r="L489" s="58"/>
      <c r="M489" s="58"/>
    </row>
    <row r="490" ht="15.75" customHeight="1">
      <c r="G490" s="57"/>
      <c r="H490" s="57"/>
      <c r="I490" s="58"/>
      <c r="J490" s="58"/>
      <c r="K490" s="58"/>
      <c r="L490" s="58"/>
      <c r="M490" s="58"/>
    </row>
    <row r="491" ht="15.75" customHeight="1">
      <c r="G491" s="57"/>
      <c r="H491" s="57"/>
      <c r="I491" s="58"/>
      <c r="J491" s="58"/>
      <c r="K491" s="58"/>
      <c r="L491" s="58"/>
      <c r="M491" s="58"/>
    </row>
    <row r="492" ht="15.75" customHeight="1">
      <c r="G492" s="57"/>
      <c r="H492" s="57"/>
      <c r="I492" s="58"/>
      <c r="J492" s="58"/>
      <c r="K492" s="58"/>
      <c r="L492" s="58"/>
      <c r="M492" s="58"/>
    </row>
    <row r="493" ht="15.75" customHeight="1">
      <c r="G493" s="57"/>
      <c r="H493" s="57"/>
      <c r="I493" s="58"/>
      <c r="J493" s="58"/>
      <c r="K493" s="58"/>
      <c r="L493" s="58"/>
      <c r="M493" s="58"/>
    </row>
    <row r="494" ht="15.75" customHeight="1">
      <c r="G494" s="57"/>
      <c r="H494" s="57"/>
      <c r="I494" s="58"/>
      <c r="J494" s="58"/>
      <c r="K494" s="58"/>
      <c r="L494" s="58"/>
      <c r="M494" s="58"/>
    </row>
    <row r="495" ht="15.75" customHeight="1">
      <c r="G495" s="57"/>
      <c r="H495" s="57"/>
      <c r="I495" s="58"/>
      <c r="J495" s="58"/>
      <c r="K495" s="58"/>
      <c r="L495" s="58"/>
      <c r="M495" s="58"/>
    </row>
    <row r="496" ht="15.75" customHeight="1">
      <c r="G496" s="57"/>
      <c r="H496" s="57"/>
      <c r="I496" s="58"/>
      <c r="J496" s="58"/>
      <c r="K496" s="58"/>
      <c r="L496" s="58"/>
      <c r="M496" s="58"/>
    </row>
    <row r="497" ht="15.75" customHeight="1">
      <c r="G497" s="57"/>
      <c r="H497" s="57"/>
      <c r="I497" s="58"/>
      <c r="J497" s="58"/>
      <c r="K497" s="58"/>
      <c r="L497" s="58"/>
      <c r="M497" s="58"/>
    </row>
    <row r="498" ht="15.75" customHeight="1">
      <c r="G498" s="57"/>
      <c r="H498" s="57"/>
      <c r="I498" s="58"/>
      <c r="J498" s="58"/>
      <c r="K498" s="58"/>
      <c r="L498" s="58"/>
      <c r="M498" s="58"/>
    </row>
    <row r="499" ht="15.75" customHeight="1">
      <c r="G499" s="57"/>
      <c r="H499" s="57"/>
      <c r="I499" s="58"/>
      <c r="J499" s="58"/>
      <c r="K499" s="58"/>
      <c r="L499" s="58"/>
      <c r="M499" s="58"/>
    </row>
    <row r="500" ht="15.75" customHeight="1">
      <c r="G500" s="57"/>
      <c r="H500" s="57"/>
      <c r="I500" s="58"/>
      <c r="J500" s="58"/>
      <c r="K500" s="58"/>
      <c r="L500" s="58"/>
      <c r="M500" s="58"/>
    </row>
    <row r="501" ht="15.75" customHeight="1">
      <c r="G501" s="57"/>
      <c r="H501" s="57"/>
      <c r="I501" s="58"/>
      <c r="J501" s="58"/>
      <c r="K501" s="58"/>
      <c r="L501" s="58"/>
      <c r="M501" s="58"/>
    </row>
    <row r="502" ht="15.75" customHeight="1">
      <c r="G502" s="57"/>
      <c r="H502" s="57"/>
      <c r="I502" s="58"/>
      <c r="J502" s="58"/>
      <c r="K502" s="58"/>
      <c r="L502" s="58"/>
      <c r="M502" s="58"/>
    </row>
    <row r="503" ht="15.75" customHeight="1">
      <c r="G503" s="57"/>
      <c r="H503" s="57"/>
      <c r="I503" s="58"/>
      <c r="J503" s="58"/>
      <c r="K503" s="58"/>
      <c r="L503" s="58"/>
      <c r="M503" s="58"/>
    </row>
    <row r="504" ht="15.75" customHeight="1">
      <c r="G504" s="57"/>
      <c r="H504" s="57"/>
      <c r="I504" s="58"/>
      <c r="J504" s="58"/>
      <c r="K504" s="58"/>
      <c r="L504" s="58"/>
      <c r="M504" s="58"/>
    </row>
    <row r="505" ht="15.75" customHeight="1">
      <c r="G505" s="57"/>
      <c r="H505" s="57"/>
      <c r="I505" s="58"/>
      <c r="J505" s="58"/>
      <c r="K505" s="58"/>
      <c r="L505" s="58"/>
      <c r="M505" s="58"/>
    </row>
    <row r="506" ht="15.75" customHeight="1">
      <c r="G506" s="57"/>
      <c r="H506" s="57"/>
      <c r="I506" s="58"/>
      <c r="J506" s="58"/>
      <c r="K506" s="58"/>
      <c r="L506" s="58"/>
      <c r="M506" s="58"/>
    </row>
    <row r="507" ht="15.75" customHeight="1">
      <c r="G507" s="57"/>
      <c r="H507" s="57"/>
      <c r="I507" s="58"/>
      <c r="J507" s="58"/>
      <c r="K507" s="58"/>
      <c r="L507" s="58"/>
      <c r="M507" s="58"/>
    </row>
    <row r="508" ht="15.75" customHeight="1">
      <c r="G508" s="57"/>
      <c r="H508" s="57"/>
      <c r="I508" s="58"/>
      <c r="J508" s="58"/>
      <c r="K508" s="58"/>
      <c r="L508" s="58"/>
      <c r="M508" s="58"/>
    </row>
    <row r="509" ht="15.75" customHeight="1">
      <c r="G509" s="57"/>
      <c r="H509" s="57"/>
      <c r="I509" s="58"/>
      <c r="J509" s="58"/>
      <c r="K509" s="58"/>
      <c r="L509" s="58"/>
      <c r="M509" s="58"/>
    </row>
    <row r="510" ht="15.75" customHeight="1">
      <c r="G510" s="57"/>
      <c r="H510" s="57"/>
      <c r="I510" s="58"/>
      <c r="J510" s="58"/>
      <c r="K510" s="58"/>
      <c r="L510" s="58"/>
      <c r="M510" s="58"/>
    </row>
    <row r="511" ht="15.75" customHeight="1">
      <c r="G511" s="57"/>
      <c r="H511" s="57"/>
      <c r="I511" s="58"/>
      <c r="J511" s="58"/>
      <c r="K511" s="58"/>
      <c r="L511" s="58"/>
      <c r="M511" s="58"/>
    </row>
    <row r="512" ht="15.75" customHeight="1">
      <c r="G512" s="57"/>
      <c r="H512" s="57"/>
      <c r="I512" s="58"/>
      <c r="J512" s="58"/>
      <c r="K512" s="58"/>
      <c r="L512" s="58"/>
      <c r="M512" s="58"/>
    </row>
    <row r="513" ht="15.75" customHeight="1">
      <c r="G513" s="57"/>
      <c r="H513" s="57"/>
      <c r="I513" s="58"/>
      <c r="J513" s="58"/>
      <c r="K513" s="58"/>
      <c r="L513" s="58"/>
      <c r="M513" s="58"/>
    </row>
    <row r="514" ht="15.75" customHeight="1">
      <c r="G514" s="57"/>
      <c r="H514" s="57"/>
      <c r="I514" s="58"/>
      <c r="J514" s="58"/>
      <c r="K514" s="58"/>
      <c r="L514" s="58"/>
      <c r="M514" s="58"/>
    </row>
    <row r="515" ht="15.75" customHeight="1">
      <c r="G515" s="57"/>
      <c r="H515" s="57"/>
      <c r="I515" s="58"/>
      <c r="J515" s="58"/>
      <c r="K515" s="58"/>
      <c r="L515" s="58"/>
      <c r="M515" s="58"/>
    </row>
    <row r="516" ht="15.75" customHeight="1">
      <c r="G516" s="57"/>
      <c r="H516" s="57"/>
      <c r="I516" s="58"/>
      <c r="J516" s="58"/>
      <c r="K516" s="58"/>
      <c r="L516" s="58"/>
      <c r="M516" s="58"/>
    </row>
    <row r="517" ht="15.75" customHeight="1">
      <c r="G517" s="57"/>
      <c r="H517" s="57"/>
      <c r="I517" s="58"/>
      <c r="J517" s="58"/>
      <c r="K517" s="58"/>
      <c r="L517" s="58"/>
      <c r="M517" s="58"/>
    </row>
    <row r="518" ht="15.75" customHeight="1">
      <c r="G518" s="57"/>
      <c r="H518" s="57"/>
      <c r="I518" s="58"/>
      <c r="J518" s="58"/>
      <c r="K518" s="58"/>
      <c r="L518" s="58"/>
      <c r="M518" s="58"/>
    </row>
    <row r="519" ht="15.75" customHeight="1">
      <c r="G519" s="57"/>
      <c r="H519" s="57"/>
      <c r="I519" s="58"/>
      <c r="J519" s="58"/>
      <c r="K519" s="58"/>
      <c r="L519" s="58"/>
      <c r="M519" s="58"/>
    </row>
    <row r="520" ht="15.75" customHeight="1">
      <c r="G520" s="57"/>
      <c r="H520" s="57"/>
      <c r="I520" s="58"/>
      <c r="J520" s="58"/>
      <c r="K520" s="58"/>
      <c r="L520" s="58"/>
      <c r="M520" s="58"/>
    </row>
    <row r="521" ht="15.75" customHeight="1">
      <c r="G521" s="57"/>
      <c r="H521" s="57"/>
      <c r="I521" s="58"/>
      <c r="J521" s="58"/>
      <c r="K521" s="58"/>
      <c r="L521" s="58"/>
      <c r="M521" s="58"/>
    </row>
    <row r="522" ht="15.75" customHeight="1">
      <c r="G522" s="57"/>
      <c r="H522" s="57"/>
      <c r="I522" s="58"/>
      <c r="J522" s="58"/>
      <c r="K522" s="58"/>
      <c r="L522" s="58"/>
      <c r="M522" s="58"/>
    </row>
    <row r="523" ht="15.75" customHeight="1">
      <c r="G523" s="57"/>
      <c r="H523" s="57"/>
      <c r="I523" s="58"/>
      <c r="J523" s="58"/>
      <c r="K523" s="58"/>
      <c r="L523" s="58"/>
      <c r="M523" s="58"/>
    </row>
    <row r="524" ht="15.75" customHeight="1">
      <c r="G524" s="57"/>
      <c r="H524" s="57"/>
      <c r="I524" s="58"/>
      <c r="J524" s="58"/>
      <c r="K524" s="58"/>
      <c r="L524" s="58"/>
      <c r="M524" s="58"/>
    </row>
    <row r="525" ht="15.75" customHeight="1">
      <c r="G525" s="57"/>
      <c r="H525" s="57"/>
      <c r="I525" s="58"/>
      <c r="J525" s="58"/>
      <c r="K525" s="58"/>
      <c r="L525" s="58"/>
      <c r="M525" s="58"/>
    </row>
    <row r="526" ht="15.75" customHeight="1">
      <c r="G526" s="57"/>
      <c r="H526" s="57"/>
      <c r="I526" s="58"/>
      <c r="J526" s="58"/>
      <c r="K526" s="58"/>
      <c r="L526" s="58"/>
      <c r="M526" s="58"/>
    </row>
    <row r="527" ht="15.75" customHeight="1">
      <c r="G527" s="57"/>
      <c r="H527" s="57"/>
      <c r="I527" s="58"/>
      <c r="J527" s="58"/>
      <c r="K527" s="58"/>
      <c r="L527" s="58"/>
      <c r="M527" s="58"/>
    </row>
    <row r="528" ht="15.75" customHeight="1">
      <c r="G528" s="57"/>
      <c r="H528" s="57"/>
      <c r="I528" s="58"/>
      <c r="J528" s="58"/>
      <c r="K528" s="58"/>
      <c r="L528" s="58"/>
      <c r="M528" s="58"/>
    </row>
    <row r="529" ht="15.75" customHeight="1">
      <c r="G529" s="57"/>
      <c r="H529" s="57"/>
      <c r="I529" s="58"/>
      <c r="J529" s="58"/>
      <c r="K529" s="58"/>
      <c r="L529" s="58"/>
      <c r="M529" s="58"/>
    </row>
    <row r="530" ht="15.75" customHeight="1">
      <c r="G530" s="57"/>
      <c r="H530" s="57"/>
      <c r="I530" s="58"/>
      <c r="J530" s="58"/>
      <c r="K530" s="58"/>
      <c r="L530" s="58"/>
      <c r="M530" s="58"/>
    </row>
    <row r="531" ht="15.75" customHeight="1">
      <c r="G531" s="57"/>
      <c r="H531" s="57"/>
      <c r="I531" s="58"/>
      <c r="J531" s="58"/>
      <c r="K531" s="58"/>
      <c r="L531" s="58"/>
      <c r="M531" s="58"/>
    </row>
    <row r="532" ht="15.75" customHeight="1">
      <c r="G532" s="57"/>
      <c r="H532" s="57"/>
      <c r="I532" s="58"/>
      <c r="J532" s="58"/>
      <c r="K532" s="58"/>
      <c r="L532" s="58"/>
      <c r="M532" s="58"/>
    </row>
    <row r="533" ht="15.75" customHeight="1">
      <c r="G533" s="57"/>
      <c r="H533" s="57"/>
      <c r="I533" s="58"/>
      <c r="J533" s="58"/>
      <c r="K533" s="58"/>
      <c r="L533" s="58"/>
      <c r="M533" s="58"/>
    </row>
    <row r="534" ht="15.75" customHeight="1">
      <c r="G534" s="57"/>
      <c r="H534" s="57"/>
      <c r="I534" s="58"/>
      <c r="J534" s="58"/>
      <c r="K534" s="58"/>
      <c r="L534" s="58"/>
      <c r="M534" s="58"/>
    </row>
    <row r="535" ht="15.75" customHeight="1">
      <c r="G535" s="57"/>
      <c r="H535" s="57"/>
      <c r="I535" s="58"/>
      <c r="J535" s="58"/>
      <c r="K535" s="58"/>
      <c r="L535" s="58"/>
      <c r="M535" s="58"/>
    </row>
    <row r="536" ht="15.75" customHeight="1">
      <c r="G536" s="57"/>
      <c r="H536" s="57"/>
      <c r="I536" s="58"/>
      <c r="J536" s="58"/>
      <c r="K536" s="58"/>
      <c r="L536" s="58"/>
      <c r="M536" s="58"/>
    </row>
    <row r="537" ht="15.75" customHeight="1">
      <c r="G537" s="57"/>
      <c r="H537" s="57"/>
      <c r="I537" s="58"/>
      <c r="J537" s="58"/>
      <c r="K537" s="58"/>
      <c r="L537" s="58"/>
      <c r="M537" s="58"/>
    </row>
    <row r="538" ht="15.75" customHeight="1">
      <c r="G538" s="57"/>
      <c r="H538" s="57"/>
      <c r="I538" s="58"/>
      <c r="J538" s="58"/>
      <c r="K538" s="58"/>
      <c r="L538" s="58"/>
      <c r="M538" s="58"/>
    </row>
    <row r="539" ht="15.75" customHeight="1">
      <c r="G539" s="57"/>
      <c r="H539" s="57"/>
      <c r="I539" s="58"/>
      <c r="J539" s="58"/>
      <c r="K539" s="58"/>
      <c r="L539" s="58"/>
      <c r="M539" s="58"/>
    </row>
    <row r="540" ht="15.75" customHeight="1">
      <c r="G540" s="57"/>
      <c r="H540" s="57"/>
      <c r="I540" s="58"/>
      <c r="J540" s="58"/>
      <c r="K540" s="58"/>
      <c r="L540" s="58"/>
      <c r="M540" s="58"/>
    </row>
    <row r="541" ht="15.75" customHeight="1">
      <c r="G541" s="57"/>
      <c r="H541" s="57"/>
      <c r="I541" s="58"/>
      <c r="J541" s="58"/>
      <c r="K541" s="58"/>
      <c r="L541" s="58"/>
      <c r="M541" s="58"/>
    </row>
    <row r="542" ht="15.75" customHeight="1">
      <c r="G542" s="57"/>
      <c r="H542" s="57"/>
      <c r="I542" s="58"/>
      <c r="J542" s="58"/>
      <c r="K542" s="58"/>
      <c r="L542" s="58"/>
      <c r="M542" s="58"/>
    </row>
    <row r="543" ht="15.75" customHeight="1">
      <c r="G543" s="57"/>
      <c r="H543" s="57"/>
      <c r="I543" s="58"/>
      <c r="J543" s="58"/>
      <c r="K543" s="58"/>
      <c r="L543" s="58"/>
      <c r="M543" s="58"/>
    </row>
    <row r="544" ht="15.75" customHeight="1">
      <c r="G544" s="57"/>
      <c r="H544" s="57"/>
      <c r="I544" s="58"/>
      <c r="J544" s="58"/>
      <c r="K544" s="58"/>
      <c r="L544" s="58"/>
      <c r="M544" s="58"/>
    </row>
    <row r="545" ht="15.75" customHeight="1">
      <c r="G545" s="57"/>
      <c r="H545" s="57"/>
      <c r="I545" s="58"/>
      <c r="J545" s="58"/>
      <c r="K545" s="58"/>
      <c r="L545" s="58"/>
      <c r="M545" s="58"/>
    </row>
    <row r="546" ht="15.75" customHeight="1">
      <c r="G546" s="57"/>
      <c r="H546" s="57"/>
      <c r="I546" s="58"/>
      <c r="J546" s="58"/>
      <c r="K546" s="58"/>
      <c r="L546" s="58"/>
      <c r="M546" s="58"/>
    </row>
    <row r="547" ht="15.75" customHeight="1">
      <c r="G547" s="57"/>
      <c r="H547" s="57"/>
      <c r="I547" s="58"/>
      <c r="J547" s="58"/>
      <c r="K547" s="58"/>
      <c r="L547" s="58"/>
      <c r="M547" s="58"/>
    </row>
    <row r="548" ht="15.75" customHeight="1">
      <c r="G548" s="57"/>
      <c r="H548" s="57"/>
      <c r="I548" s="58"/>
      <c r="J548" s="58"/>
      <c r="K548" s="58"/>
      <c r="L548" s="58"/>
      <c r="M548" s="58"/>
    </row>
    <row r="549" ht="15.75" customHeight="1">
      <c r="G549" s="57"/>
      <c r="H549" s="57"/>
      <c r="I549" s="58"/>
      <c r="J549" s="58"/>
      <c r="K549" s="58"/>
      <c r="L549" s="58"/>
      <c r="M549" s="58"/>
    </row>
    <row r="550" ht="15.75" customHeight="1">
      <c r="G550" s="57"/>
      <c r="H550" s="57"/>
      <c r="I550" s="58"/>
      <c r="J550" s="58"/>
      <c r="K550" s="58"/>
      <c r="L550" s="58"/>
      <c r="M550" s="58"/>
    </row>
    <row r="551" ht="15.75" customHeight="1">
      <c r="G551" s="57"/>
      <c r="H551" s="57"/>
      <c r="I551" s="58"/>
      <c r="J551" s="58"/>
      <c r="K551" s="58"/>
      <c r="L551" s="58"/>
      <c r="M551" s="58"/>
    </row>
    <row r="552" ht="15.75" customHeight="1">
      <c r="G552" s="57"/>
      <c r="H552" s="57"/>
      <c r="I552" s="58"/>
      <c r="J552" s="58"/>
      <c r="K552" s="58"/>
      <c r="L552" s="58"/>
      <c r="M552" s="58"/>
    </row>
    <row r="553" ht="15.75" customHeight="1">
      <c r="G553" s="57"/>
      <c r="H553" s="57"/>
      <c r="I553" s="58"/>
      <c r="J553" s="58"/>
      <c r="K553" s="58"/>
      <c r="L553" s="58"/>
      <c r="M553" s="58"/>
    </row>
    <row r="554" ht="15.75" customHeight="1">
      <c r="G554" s="57"/>
      <c r="H554" s="57"/>
      <c r="I554" s="58"/>
      <c r="J554" s="58"/>
      <c r="K554" s="58"/>
      <c r="L554" s="58"/>
      <c r="M554" s="58"/>
    </row>
    <row r="555" ht="15.75" customHeight="1">
      <c r="G555" s="57"/>
      <c r="H555" s="57"/>
      <c r="I555" s="58"/>
      <c r="J555" s="58"/>
      <c r="K555" s="58"/>
      <c r="L555" s="58"/>
      <c r="M555" s="58"/>
    </row>
    <row r="556" ht="15.75" customHeight="1">
      <c r="G556" s="57"/>
      <c r="H556" s="57"/>
      <c r="I556" s="58"/>
      <c r="J556" s="58"/>
      <c r="K556" s="58"/>
      <c r="L556" s="58"/>
      <c r="M556" s="58"/>
    </row>
    <row r="557" ht="15.75" customHeight="1">
      <c r="G557" s="57"/>
      <c r="H557" s="57"/>
      <c r="I557" s="58"/>
      <c r="J557" s="58"/>
      <c r="K557" s="58"/>
      <c r="L557" s="58"/>
      <c r="M557" s="58"/>
    </row>
    <row r="558" ht="15.75" customHeight="1">
      <c r="G558" s="57"/>
      <c r="H558" s="57"/>
      <c r="I558" s="58"/>
      <c r="J558" s="58"/>
      <c r="K558" s="58"/>
      <c r="L558" s="58"/>
      <c r="M558" s="58"/>
    </row>
    <row r="559" ht="15.75" customHeight="1">
      <c r="G559" s="57"/>
      <c r="H559" s="57"/>
      <c r="I559" s="58"/>
      <c r="J559" s="58"/>
      <c r="K559" s="58"/>
      <c r="L559" s="58"/>
      <c r="M559" s="58"/>
    </row>
    <row r="560" ht="15.75" customHeight="1">
      <c r="G560" s="57"/>
      <c r="H560" s="57"/>
      <c r="I560" s="58"/>
      <c r="J560" s="58"/>
      <c r="K560" s="58"/>
      <c r="L560" s="58"/>
      <c r="M560" s="58"/>
    </row>
    <row r="561" ht="15.75" customHeight="1">
      <c r="G561" s="57"/>
      <c r="H561" s="57"/>
      <c r="I561" s="58"/>
      <c r="J561" s="58"/>
      <c r="K561" s="58"/>
      <c r="L561" s="58"/>
      <c r="M561" s="58"/>
    </row>
    <row r="562" ht="15.75" customHeight="1">
      <c r="G562" s="57"/>
      <c r="H562" s="57"/>
      <c r="I562" s="58"/>
      <c r="J562" s="58"/>
      <c r="K562" s="58"/>
      <c r="L562" s="58"/>
      <c r="M562" s="58"/>
    </row>
    <row r="563" ht="15.75" customHeight="1">
      <c r="G563" s="57"/>
      <c r="H563" s="57"/>
      <c r="I563" s="58"/>
      <c r="J563" s="58"/>
      <c r="K563" s="58"/>
      <c r="L563" s="58"/>
      <c r="M563" s="58"/>
    </row>
    <row r="564" ht="15.75" customHeight="1">
      <c r="G564" s="57"/>
      <c r="H564" s="57"/>
      <c r="I564" s="58"/>
      <c r="J564" s="58"/>
      <c r="K564" s="58"/>
      <c r="L564" s="58"/>
      <c r="M564" s="58"/>
    </row>
    <row r="565" ht="15.75" customHeight="1">
      <c r="G565" s="57"/>
      <c r="H565" s="57"/>
      <c r="I565" s="58"/>
      <c r="J565" s="58"/>
      <c r="K565" s="58"/>
      <c r="L565" s="58"/>
      <c r="M565" s="58"/>
    </row>
    <row r="566" ht="15.75" customHeight="1">
      <c r="G566" s="57"/>
      <c r="H566" s="57"/>
      <c r="I566" s="58"/>
      <c r="J566" s="58"/>
      <c r="K566" s="58"/>
      <c r="L566" s="58"/>
      <c r="M566" s="58"/>
    </row>
    <row r="567" ht="15.75" customHeight="1">
      <c r="G567" s="57"/>
      <c r="H567" s="57"/>
      <c r="I567" s="58"/>
      <c r="J567" s="58"/>
      <c r="K567" s="58"/>
      <c r="L567" s="58"/>
      <c r="M567" s="58"/>
    </row>
    <row r="568" ht="15.75" customHeight="1">
      <c r="G568" s="57"/>
      <c r="H568" s="57"/>
      <c r="I568" s="58"/>
      <c r="J568" s="58"/>
      <c r="K568" s="58"/>
      <c r="L568" s="58"/>
      <c r="M568" s="58"/>
    </row>
    <row r="569" ht="15.75" customHeight="1">
      <c r="G569" s="57"/>
      <c r="H569" s="57"/>
      <c r="I569" s="58"/>
      <c r="J569" s="58"/>
      <c r="K569" s="58"/>
      <c r="L569" s="58"/>
      <c r="M569" s="58"/>
    </row>
    <row r="570" ht="15.75" customHeight="1">
      <c r="G570" s="57"/>
      <c r="H570" s="57"/>
      <c r="I570" s="58"/>
      <c r="J570" s="58"/>
      <c r="K570" s="58"/>
      <c r="L570" s="58"/>
      <c r="M570" s="58"/>
    </row>
    <row r="571" ht="15.75" customHeight="1">
      <c r="G571" s="57"/>
      <c r="H571" s="57"/>
      <c r="I571" s="58"/>
      <c r="J571" s="58"/>
      <c r="K571" s="58"/>
      <c r="L571" s="58"/>
      <c r="M571" s="58"/>
    </row>
    <row r="572" ht="15.75" customHeight="1">
      <c r="G572" s="57"/>
      <c r="H572" s="57"/>
      <c r="I572" s="58"/>
      <c r="J572" s="58"/>
      <c r="K572" s="58"/>
      <c r="L572" s="58"/>
      <c r="M572" s="58"/>
    </row>
    <row r="573" ht="15.75" customHeight="1">
      <c r="G573" s="57"/>
      <c r="H573" s="57"/>
      <c r="I573" s="58"/>
      <c r="J573" s="58"/>
      <c r="K573" s="58"/>
      <c r="L573" s="58"/>
      <c r="M573" s="58"/>
    </row>
    <row r="574" ht="15.75" customHeight="1">
      <c r="G574" s="57"/>
      <c r="H574" s="57"/>
      <c r="I574" s="58"/>
      <c r="J574" s="58"/>
      <c r="K574" s="58"/>
      <c r="L574" s="58"/>
      <c r="M574" s="58"/>
    </row>
    <row r="575" ht="15.75" customHeight="1">
      <c r="G575" s="57"/>
      <c r="H575" s="57"/>
      <c r="I575" s="58"/>
      <c r="J575" s="58"/>
      <c r="K575" s="58"/>
      <c r="L575" s="58"/>
      <c r="M575" s="58"/>
    </row>
    <row r="576" ht="15.75" customHeight="1">
      <c r="G576" s="57"/>
      <c r="H576" s="57"/>
      <c r="I576" s="58"/>
      <c r="J576" s="58"/>
      <c r="K576" s="58"/>
      <c r="L576" s="58"/>
      <c r="M576" s="58"/>
    </row>
    <row r="577" ht="15.75" customHeight="1">
      <c r="G577" s="57"/>
      <c r="H577" s="57"/>
      <c r="I577" s="58"/>
      <c r="J577" s="58"/>
      <c r="K577" s="58"/>
      <c r="L577" s="58"/>
      <c r="M577" s="58"/>
    </row>
    <row r="578" ht="15.75" customHeight="1">
      <c r="G578" s="57"/>
      <c r="H578" s="57"/>
      <c r="I578" s="58"/>
      <c r="J578" s="58"/>
      <c r="K578" s="58"/>
      <c r="L578" s="58"/>
      <c r="M578" s="58"/>
    </row>
    <row r="579" ht="15.75" customHeight="1">
      <c r="G579" s="57"/>
      <c r="H579" s="57"/>
      <c r="I579" s="58"/>
      <c r="J579" s="58"/>
      <c r="K579" s="58"/>
      <c r="L579" s="58"/>
      <c r="M579" s="58"/>
    </row>
    <row r="580" ht="15.75" customHeight="1">
      <c r="G580" s="57"/>
      <c r="H580" s="57"/>
      <c r="I580" s="58"/>
      <c r="J580" s="58"/>
      <c r="K580" s="58"/>
      <c r="L580" s="58"/>
      <c r="M580" s="58"/>
    </row>
    <row r="581" ht="15.75" customHeight="1">
      <c r="G581" s="57"/>
      <c r="H581" s="57"/>
      <c r="I581" s="58"/>
      <c r="J581" s="58"/>
      <c r="K581" s="58"/>
      <c r="L581" s="58"/>
      <c r="M581" s="58"/>
    </row>
    <row r="582" ht="15.75" customHeight="1">
      <c r="G582" s="57"/>
      <c r="H582" s="57"/>
      <c r="I582" s="58"/>
      <c r="J582" s="58"/>
      <c r="K582" s="58"/>
      <c r="L582" s="58"/>
      <c r="M582" s="58"/>
    </row>
    <row r="583" ht="15.75" customHeight="1">
      <c r="G583" s="57"/>
      <c r="H583" s="57"/>
      <c r="I583" s="58"/>
      <c r="J583" s="58"/>
      <c r="K583" s="58"/>
      <c r="L583" s="58"/>
      <c r="M583" s="58"/>
    </row>
    <row r="584" ht="15.75" customHeight="1">
      <c r="G584" s="57"/>
      <c r="H584" s="57"/>
      <c r="I584" s="58"/>
      <c r="J584" s="58"/>
      <c r="K584" s="58"/>
      <c r="L584" s="58"/>
      <c r="M584" s="58"/>
    </row>
    <row r="585" ht="15.75" customHeight="1">
      <c r="G585" s="57"/>
      <c r="H585" s="57"/>
      <c r="I585" s="58"/>
      <c r="J585" s="58"/>
      <c r="K585" s="58"/>
      <c r="L585" s="58"/>
      <c r="M585" s="58"/>
    </row>
    <row r="586" ht="15.75" customHeight="1">
      <c r="G586" s="57"/>
      <c r="H586" s="57"/>
      <c r="I586" s="58"/>
      <c r="J586" s="58"/>
      <c r="K586" s="58"/>
      <c r="L586" s="58"/>
      <c r="M586" s="58"/>
    </row>
    <row r="587" ht="15.75" customHeight="1">
      <c r="G587" s="57"/>
      <c r="H587" s="57"/>
      <c r="I587" s="58"/>
      <c r="J587" s="58"/>
      <c r="K587" s="58"/>
      <c r="L587" s="58"/>
      <c r="M587" s="58"/>
    </row>
    <row r="588" ht="15.75" customHeight="1">
      <c r="G588" s="57"/>
      <c r="H588" s="57"/>
      <c r="I588" s="58"/>
      <c r="J588" s="58"/>
      <c r="K588" s="58"/>
      <c r="L588" s="58"/>
      <c r="M588" s="58"/>
    </row>
    <row r="589" ht="15.75" customHeight="1">
      <c r="G589" s="57"/>
      <c r="H589" s="57"/>
      <c r="I589" s="58"/>
      <c r="J589" s="58"/>
      <c r="K589" s="58"/>
      <c r="L589" s="58"/>
      <c r="M589" s="58"/>
    </row>
    <row r="590" ht="15.75" customHeight="1">
      <c r="G590" s="57"/>
      <c r="H590" s="57"/>
      <c r="I590" s="58"/>
      <c r="J590" s="58"/>
      <c r="K590" s="58"/>
      <c r="L590" s="58"/>
      <c r="M590" s="58"/>
    </row>
    <row r="591" ht="15.75" customHeight="1">
      <c r="G591" s="57"/>
      <c r="H591" s="57"/>
      <c r="I591" s="58"/>
      <c r="J591" s="58"/>
      <c r="K591" s="58"/>
      <c r="L591" s="58"/>
      <c r="M591" s="58"/>
    </row>
    <row r="592" ht="15.75" customHeight="1">
      <c r="G592" s="57"/>
      <c r="H592" s="57"/>
      <c r="I592" s="58"/>
      <c r="J592" s="58"/>
      <c r="K592" s="58"/>
      <c r="L592" s="58"/>
      <c r="M592" s="58"/>
    </row>
    <row r="593" ht="15.75" customHeight="1">
      <c r="G593" s="57"/>
      <c r="H593" s="57"/>
      <c r="I593" s="58"/>
      <c r="J593" s="58"/>
      <c r="K593" s="58"/>
      <c r="L593" s="58"/>
      <c r="M593" s="58"/>
    </row>
    <row r="594" ht="15.75" customHeight="1">
      <c r="G594" s="57"/>
      <c r="H594" s="57"/>
      <c r="I594" s="58"/>
      <c r="J594" s="58"/>
      <c r="K594" s="58"/>
      <c r="L594" s="58"/>
      <c r="M594" s="58"/>
    </row>
    <row r="595" ht="15.75" customHeight="1">
      <c r="G595" s="57"/>
      <c r="H595" s="57"/>
      <c r="I595" s="58"/>
      <c r="J595" s="58"/>
      <c r="K595" s="58"/>
      <c r="L595" s="58"/>
      <c r="M595" s="58"/>
    </row>
    <row r="596" ht="15.75" customHeight="1">
      <c r="G596" s="57"/>
      <c r="H596" s="57"/>
      <c r="I596" s="58"/>
      <c r="J596" s="58"/>
      <c r="K596" s="58"/>
      <c r="L596" s="58"/>
      <c r="M596" s="58"/>
    </row>
    <row r="597" ht="15.75" customHeight="1">
      <c r="G597" s="57"/>
      <c r="H597" s="57"/>
      <c r="I597" s="58"/>
      <c r="J597" s="58"/>
      <c r="K597" s="58"/>
      <c r="L597" s="58"/>
      <c r="M597" s="58"/>
    </row>
    <row r="598" ht="15.75" customHeight="1">
      <c r="G598" s="57"/>
      <c r="H598" s="57"/>
      <c r="I598" s="58"/>
      <c r="J598" s="58"/>
      <c r="K598" s="58"/>
      <c r="L598" s="58"/>
      <c r="M598" s="58"/>
    </row>
    <row r="599" ht="15.75" customHeight="1">
      <c r="G599" s="57"/>
      <c r="H599" s="57"/>
      <c r="I599" s="58"/>
      <c r="J599" s="58"/>
      <c r="K599" s="58"/>
      <c r="L599" s="58"/>
      <c r="M599" s="58"/>
    </row>
    <row r="600" ht="15.75" customHeight="1">
      <c r="G600" s="57"/>
      <c r="H600" s="57"/>
      <c r="I600" s="58"/>
      <c r="J600" s="58"/>
      <c r="K600" s="58"/>
      <c r="L600" s="58"/>
      <c r="M600" s="58"/>
    </row>
    <row r="601" ht="15.75" customHeight="1">
      <c r="G601" s="57"/>
      <c r="H601" s="57"/>
      <c r="I601" s="58"/>
      <c r="J601" s="58"/>
      <c r="K601" s="58"/>
      <c r="L601" s="58"/>
      <c r="M601" s="58"/>
    </row>
    <row r="602" ht="15.75" customHeight="1">
      <c r="G602" s="57"/>
      <c r="H602" s="57"/>
      <c r="I602" s="58"/>
      <c r="J602" s="58"/>
      <c r="K602" s="58"/>
      <c r="L602" s="58"/>
      <c r="M602" s="58"/>
    </row>
    <row r="603" ht="15.75" customHeight="1">
      <c r="G603" s="57"/>
      <c r="H603" s="57"/>
      <c r="I603" s="58"/>
      <c r="J603" s="58"/>
      <c r="K603" s="58"/>
      <c r="L603" s="58"/>
      <c r="M603" s="58"/>
    </row>
    <row r="604" ht="15.75" customHeight="1">
      <c r="G604" s="57"/>
      <c r="H604" s="57"/>
      <c r="I604" s="58"/>
      <c r="J604" s="58"/>
      <c r="K604" s="58"/>
      <c r="L604" s="58"/>
      <c r="M604" s="58"/>
    </row>
    <row r="605" ht="15.75" customHeight="1">
      <c r="G605" s="57"/>
      <c r="H605" s="57"/>
      <c r="I605" s="58"/>
      <c r="J605" s="58"/>
      <c r="K605" s="58"/>
      <c r="L605" s="58"/>
      <c r="M605" s="58"/>
    </row>
    <row r="606" ht="15.75" customHeight="1">
      <c r="G606" s="57"/>
      <c r="H606" s="57"/>
      <c r="I606" s="58"/>
      <c r="J606" s="58"/>
      <c r="K606" s="58"/>
      <c r="L606" s="58"/>
      <c r="M606" s="58"/>
    </row>
    <row r="607" ht="15.75" customHeight="1">
      <c r="G607" s="57"/>
      <c r="H607" s="57"/>
      <c r="I607" s="58"/>
      <c r="J607" s="58"/>
      <c r="K607" s="58"/>
      <c r="L607" s="58"/>
      <c r="M607" s="58"/>
    </row>
    <row r="608" ht="15.75" customHeight="1">
      <c r="G608" s="57"/>
      <c r="H608" s="57"/>
      <c r="I608" s="58"/>
      <c r="J608" s="58"/>
      <c r="K608" s="58"/>
      <c r="L608" s="58"/>
      <c r="M608" s="58"/>
    </row>
    <row r="609" ht="15.75" customHeight="1">
      <c r="G609" s="57"/>
      <c r="H609" s="57"/>
      <c r="I609" s="58"/>
      <c r="J609" s="58"/>
      <c r="K609" s="58"/>
      <c r="L609" s="58"/>
      <c r="M609" s="58"/>
    </row>
    <row r="610" ht="15.75" customHeight="1">
      <c r="G610" s="57"/>
      <c r="H610" s="57"/>
      <c r="I610" s="58"/>
      <c r="J610" s="58"/>
      <c r="K610" s="58"/>
      <c r="L610" s="58"/>
      <c r="M610" s="58"/>
    </row>
    <row r="611" ht="15.75" customHeight="1">
      <c r="G611" s="57"/>
      <c r="H611" s="57"/>
      <c r="I611" s="58"/>
      <c r="J611" s="58"/>
      <c r="K611" s="58"/>
      <c r="L611" s="58"/>
      <c r="M611" s="58"/>
    </row>
    <row r="612" ht="15.75" customHeight="1">
      <c r="G612" s="57"/>
      <c r="H612" s="57"/>
      <c r="I612" s="58"/>
      <c r="J612" s="58"/>
      <c r="K612" s="58"/>
      <c r="L612" s="58"/>
      <c r="M612" s="58"/>
    </row>
    <row r="613" ht="15.75" customHeight="1">
      <c r="G613" s="57"/>
      <c r="H613" s="57"/>
      <c r="I613" s="58"/>
      <c r="J613" s="58"/>
      <c r="K613" s="58"/>
      <c r="L613" s="58"/>
      <c r="M613" s="58"/>
    </row>
    <row r="614" ht="15.75" customHeight="1">
      <c r="G614" s="57"/>
      <c r="H614" s="57"/>
      <c r="I614" s="58"/>
      <c r="J614" s="58"/>
      <c r="K614" s="58"/>
      <c r="L614" s="58"/>
      <c r="M614" s="58"/>
    </row>
    <row r="615" ht="15.75" customHeight="1">
      <c r="G615" s="57"/>
      <c r="H615" s="57"/>
      <c r="I615" s="58"/>
      <c r="J615" s="58"/>
      <c r="K615" s="58"/>
      <c r="L615" s="58"/>
      <c r="M615" s="58"/>
    </row>
    <row r="616" ht="15.75" customHeight="1">
      <c r="G616" s="57"/>
      <c r="H616" s="57"/>
      <c r="I616" s="58"/>
      <c r="J616" s="58"/>
      <c r="K616" s="58"/>
      <c r="L616" s="58"/>
      <c r="M616" s="58"/>
    </row>
    <row r="617" ht="15.75" customHeight="1">
      <c r="G617" s="57"/>
      <c r="H617" s="57"/>
      <c r="I617" s="58"/>
      <c r="J617" s="58"/>
      <c r="K617" s="58"/>
      <c r="L617" s="58"/>
      <c r="M617" s="58"/>
    </row>
    <row r="618" ht="15.75" customHeight="1">
      <c r="G618" s="57"/>
      <c r="H618" s="57"/>
      <c r="I618" s="58"/>
      <c r="J618" s="58"/>
      <c r="K618" s="58"/>
      <c r="L618" s="58"/>
      <c r="M618" s="58"/>
    </row>
    <row r="619" ht="15.75" customHeight="1">
      <c r="G619" s="57"/>
      <c r="H619" s="57"/>
      <c r="I619" s="58"/>
      <c r="J619" s="58"/>
      <c r="K619" s="58"/>
      <c r="L619" s="58"/>
      <c r="M619" s="58"/>
    </row>
    <row r="620" ht="15.75" customHeight="1">
      <c r="G620" s="57"/>
      <c r="H620" s="57"/>
      <c r="I620" s="58"/>
      <c r="J620" s="58"/>
      <c r="K620" s="58"/>
      <c r="L620" s="58"/>
      <c r="M620" s="58"/>
    </row>
    <row r="621" ht="15.75" customHeight="1">
      <c r="G621" s="57"/>
      <c r="H621" s="57"/>
      <c r="I621" s="58"/>
      <c r="J621" s="58"/>
      <c r="K621" s="58"/>
      <c r="L621" s="58"/>
      <c r="M621" s="58"/>
    </row>
    <row r="622" ht="15.75" customHeight="1">
      <c r="G622" s="57"/>
      <c r="H622" s="57"/>
      <c r="I622" s="58"/>
      <c r="J622" s="58"/>
      <c r="K622" s="58"/>
      <c r="L622" s="58"/>
      <c r="M622" s="58"/>
    </row>
    <row r="623" ht="15.75" customHeight="1">
      <c r="G623" s="57"/>
      <c r="H623" s="57"/>
      <c r="I623" s="58"/>
      <c r="J623" s="58"/>
      <c r="K623" s="58"/>
      <c r="L623" s="58"/>
      <c r="M623" s="58"/>
    </row>
    <row r="624" ht="15.75" customHeight="1">
      <c r="G624" s="57"/>
      <c r="H624" s="57"/>
      <c r="I624" s="58"/>
      <c r="J624" s="58"/>
      <c r="K624" s="58"/>
      <c r="L624" s="58"/>
      <c r="M624" s="58"/>
    </row>
    <row r="625" ht="15.75" customHeight="1">
      <c r="G625" s="57"/>
      <c r="H625" s="57"/>
      <c r="I625" s="58"/>
      <c r="J625" s="58"/>
      <c r="K625" s="58"/>
      <c r="L625" s="58"/>
      <c r="M625" s="58"/>
    </row>
    <row r="626" ht="15.75" customHeight="1">
      <c r="G626" s="57"/>
      <c r="H626" s="57"/>
      <c r="I626" s="58"/>
      <c r="J626" s="58"/>
      <c r="K626" s="58"/>
      <c r="L626" s="58"/>
      <c r="M626" s="58"/>
    </row>
    <row r="627" ht="15.75" customHeight="1">
      <c r="G627" s="57"/>
      <c r="H627" s="57"/>
      <c r="I627" s="58"/>
      <c r="J627" s="58"/>
      <c r="K627" s="58"/>
      <c r="L627" s="58"/>
      <c r="M627" s="58"/>
    </row>
    <row r="628" ht="15.75" customHeight="1">
      <c r="G628" s="57"/>
      <c r="H628" s="57"/>
      <c r="I628" s="58"/>
      <c r="J628" s="58"/>
      <c r="K628" s="58"/>
      <c r="L628" s="58"/>
      <c r="M628" s="58"/>
    </row>
    <row r="629" ht="15.75" customHeight="1">
      <c r="G629" s="57"/>
      <c r="H629" s="57"/>
      <c r="I629" s="58"/>
      <c r="J629" s="58"/>
      <c r="K629" s="58"/>
      <c r="L629" s="58"/>
      <c r="M629" s="58"/>
    </row>
    <row r="630" ht="15.75" customHeight="1">
      <c r="G630" s="57"/>
      <c r="H630" s="57"/>
      <c r="I630" s="58"/>
      <c r="J630" s="58"/>
      <c r="K630" s="58"/>
      <c r="L630" s="58"/>
      <c r="M630" s="58"/>
    </row>
    <row r="631" ht="15.75" customHeight="1">
      <c r="G631" s="57"/>
      <c r="H631" s="57"/>
      <c r="I631" s="58"/>
      <c r="J631" s="58"/>
      <c r="K631" s="58"/>
      <c r="L631" s="58"/>
      <c r="M631" s="58"/>
    </row>
    <row r="632" ht="15.75" customHeight="1">
      <c r="G632" s="57"/>
      <c r="H632" s="57"/>
      <c r="I632" s="58"/>
      <c r="J632" s="58"/>
      <c r="K632" s="58"/>
      <c r="L632" s="58"/>
      <c r="M632" s="58"/>
    </row>
    <row r="633" ht="15.75" customHeight="1">
      <c r="G633" s="57"/>
      <c r="H633" s="57"/>
      <c r="I633" s="58"/>
      <c r="J633" s="58"/>
      <c r="K633" s="58"/>
      <c r="L633" s="58"/>
      <c r="M633" s="58"/>
    </row>
    <row r="634" ht="15.75" customHeight="1">
      <c r="G634" s="57"/>
      <c r="H634" s="57"/>
      <c r="I634" s="58"/>
      <c r="J634" s="58"/>
      <c r="K634" s="58"/>
      <c r="L634" s="58"/>
      <c r="M634" s="58"/>
    </row>
    <row r="635" ht="15.75" customHeight="1">
      <c r="G635" s="57"/>
      <c r="H635" s="57"/>
      <c r="I635" s="58"/>
      <c r="J635" s="58"/>
      <c r="K635" s="58"/>
      <c r="L635" s="58"/>
      <c r="M635" s="58"/>
    </row>
    <row r="636" ht="15.75" customHeight="1">
      <c r="G636" s="57"/>
      <c r="H636" s="57"/>
      <c r="I636" s="58"/>
      <c r="J636" s="58"/>
      <c r="K636" s="58"/>
      <c r="L636" s="58"/>
      <c r="M636" s="58"/>
    </row>
    <row r="637" ht="15.75" customHeight="1">
      <c r="G637" s="57"/>
      <c r="H637" s="57"/>
      <c r="I637" s="58"/>
      <c r="J637" s="58"/>
      <c r="K637" s="58"/>
      <c r="L637" s="58"/>
      <c r="M637" s="58"/>
    </row>
    <row r="638" ht="15.75" customHeight="1">
      <c r="G638" s="57"/>
      <c r="H638" s="57"/>
      <c r="I638" s="58"/>
      <c r="J638" s="58"/>
      <c r="K638" s="58"/>
      <c r="L638" s="58"/>
      <c r="M638" s="58"/>
    </row>
    <row r="639" ht="15.75" customHeight="1">
      <c r="G639" s="57"/>
      <c r="H639" s="57"/>
      <c r="I639" s="58"/>
      <c r="J639" s="58"/>
      <c r="K639" s="58"/>
      <c r="L639" s="58"/>
      <c r="M639" s="58"/>
    </row>
    <row r="640" ht="15.75" customHeight="1">
      <c r="G640" s="57"/>
      <c r="H640" s="57"/>
      <c r="I640" s="58"/>
      <c r="J640" s="58"/>
      <c r="K640" s="58"/>
      <c r="L640" s="58"/>
      <c r="M640" s="58"/>
    </row>
    <row r="641" ht="15.75" customHeight="1">
      <c r="G641" s="57"/>
      <c r="H641" s="57"/>
      <c r="I641" s="58"/>
      <c r="J641" s="58"/>
      <c r="K641" s="58"/>
      <c r="L641" s="58"/>
      <c r="M641" s="58"/>
    </row>
    <row r="642" ht="15.75" customHeight="1">
      <c r="G642" s="57"/>
      <c r="H642" s="57"/>
      <c r="I642" s="58"/>
      <c r="J642" s="58"/>
      <c r="K642" s="58"/>
      <c r="L642" s="58"/>
      <c r="M642" s="58"/>
    </row>
    <row r="643" ht="15.75" customHeight="1">
      <c r="G643" s="57"/>
      <c r="H643" s="57"/>
      <c r="I643" s="58"/>
      <c r="J643" s="58"/>
      <c r="K643" s="58"/>
      <c r="L643" s="58"/>
      <c r="M643" s="58"/>
    </row>
    <row r="644" ht="15.75" customHeight="1">
      <c r="G644" s="57"/>
      <c r="H644" s="57"/>
      <c r="I644" s="58"/>
      <c r="J644" s="58"/>
      <c r="K644" s="58"/>
      <c r="L644" s="58"/>
      <c r="M644" s="58"/>
    </row>
    <row r="645" ht="15.75" customHeight="1">
      <c r="G645" s="57"/>
      <c r="H645" s="57"/>
      <c r="I645" s="58"/>
      <c r="J645" s="58"/>
      <c r="K645" s="58"/>
      <c r="L645" s="58"/>
      <c r="M645" s="58"/>
    </row>
    <row r="646" ht="15.75" customHeight="1">
      <c r="G646" s="57"/>
      <c r="H646" s="57"/>
      <c r="I646" s="58"/>
      <c r="J646" s="58"/>
      <c r="K646" s="58"/>
      <c r="L646" s="58"/>
      <c r="M646" s="58"/>
    </row>
    <row r="647" ht="15.75" customHeight="1">
      <c r="G647" s="57"/>
      <c r="H647" s="57"/>
      <c r="I647" s="58"/>
      <c r="J647" s="58"/>
      <c r="K647" s="58"/>
      <c r="L647" s="58"/>
      <c r="M647" s="58"/>
    </row>
    <row r="648" ht="15.75" customHeight="1">
      <c r="G648" s="57"/>
      <c r="H648" s="57"/>
      <c r="I648" s="58"/>
      <c r="J648" s="58"/>
      <c r="K648" s="58"/>
      <c r="L648" s="58"/>
      <c r="M648" s="58"/>
    </row>
    <row r="649" ht="15.75" customHeight="1">
      <c r="G649" s="57"/>
      <c r="H649" s="57"/>
      <c r="I649" s="58"/>
      <c r="J649" s="58"/>
      <c r="K649" s="58"/>
      <c r="L649" s="58"/>
      <c r="M649" s="58"/>
    </row>
    <row r="650" ht="15.75" customHeight="1">
      <c r="G650" s="57"/>
      <c r="H650" s="57"/>
      <c r="I650" s="58"/>
      <c r="J650" s="58"/>
      <c r="K650" s="58"/>
      <c r="L650" s="58"/>
      <c r="M650" s="58"/>
    </row>
    <row r="651" ht="15.75" customHeight="1">
      <c r="G651" s="57"/>
      <c r="H651" s="57"/>
      <c r="I651" s="58"/>
      <c r="J651" s="58"/>
      <c r="K651" s="58"/>
      <c r="L651" s="58"/>
      <c r="M651" s="58"/>
    </row>
    <row r="652" ht="15.75" customHeight="1">
      <c r="G652" s="57"/>
      <c r="H652" s="57"/>
      <c r="I652" s="58"/>
      <c r="J652" s="58"/>
      <c r="K652" s="58"/>
      <c r="L652" s="58"/>
      <c r="M652" s="58"/>
    </row>
    <row r="653" ht="15.75" customHeight="1">
      <c r="G653" s="57"/>
      <c r="H653" s="57"/>
      <c r="I653" s="58"/>
      <c r="J653" s="58"/>
      <c r="K653" s="58"/>
      <c r="L653" s="58"/>
      <c r="M653" s="58"/>
    </row>
    <row r="654" ht="15.75" customHeight="1">
      <c r="G654" s="57"/>
      <c r="H654" s="57"/>
      <c r="I654" s="58"/>
      <c r="J654" s="58"/>
      <c r="K654" s="58"/>
      <c r="L654" s="58"/>
      <c r="M654" s="58"/>
    </row>
    <row r="655" ht="15.75" customHeight="1">
      <c r="G655" s="57"/>
      <c r="H655" s="57"/>
      <c r="I655" s="58"/>
      <c r="J655" s="58"/>
      <c r="K655" s="58"/>
      <c r="L655" s="58"/>
      <c r="M655" s="58"/>
    </row>
    <row r="656" ht="15.75" customHeight="1">
      <c r="G656" s="57"/>
      <c r="H656" s="57"/>
      <c r="I656" s="58"/>
      <c r="J656" s="58"/>
      <c r="K656" s="58"/>
      <c r="L656" s="58"/>
      <c r="M656" s="58"/>
    </row>
    <row r="657" ht="15.75" customHeight="1">
      <c r="G657" s="57"/>
      <c r="H657" s="57"/>
      <c r="I657" s="58"/>
      <c r="J657" s="58"/>
      <c r="K657" s="58"/>
      <c r="L657" s="58"/>
      <c r="M657" s="58"/>
    </row>
    <row r="658" ht="15.75" customHeight="1">
      <c r="G658" s="57"/>
      <c r="H658" s="57"/>
      <c r="I658" s="58"/>
      <c r="J658" s="58"/>
      <c r="K658" s="58"/>
      <c r="L658" s="58"/>
      <c r="M658" s="58"/>
    </row>
    <row r="659" ht="15.75" customHeight="1">
      <c r="G659" s="57"/>
      <c r="H659" s="57"/>
      <c r="I659" s="58"/>
      <c r="J659" s="58"/>
      <c r="K659" s="58"/>
      <c r="L659" s="58"/>
      <c r="M659" s="58"/>
    </row>
    <row r="660" ht="15.75" customHeight="1">
      <c r="G660" s="57"/>
      <c r="H660" s="57"/>
      <c r="I660" s="58"/>
      <c r="J660" s="58"/>
      <c r="K660" s="58"/>
      <c r="L660" s="58"/>
      <c r="M660" s="58"/>
    </row>
    <row r="661" ht="15.75" customHeight="1">
      <c r="G661" s="57"/>
      <c r="H661" s="57"/>
      <c r="I661" s="58"/>
      <c r="J661" s="58"/>
      <c r="K661" s="58"/>
      <c r="L661" s="58"/>
      <c r="M661" s="58"/>
    </row>
    <row r="662" ht="15.75" customHeight="1">
      <c r="G662" s="57"/>
      <c r="H662" s="57"/>
      <c r="I662" s="58"/>
      <c r="J662" s="58"/>
      <c r="K662" s="58"/>
      <c r="L662" s="58"/>
      <c r="M662" s="58"/>
    </row>
    <row r="663" ht="15.75" customHeight="1">
      <c r="G663" s="57"/>
      <c r="H663" s="57"/>
      <c r="I663" s="58"/>
      <c r="J663" s="58"/>
      <c r="K663" s="58"/>
      <c r="L663" s="58"/>
      <c r="M663" s="58"/>
    </row>
    <row r="664" ht="15.75" customHeight="1">
      <c r="G664" s="57"/>
      <c r="H664" s="57"/>
      <c r="I664" s="58"/>
      <c r="J664" s="58"/>
      <c r="K664" s="58"/>
      <c r="L664" s="58"/>
      <c r="M664" s="58"/>
    </row>
    <row r="665" ht="15.75" customHeight="1">
      <c r="G665" s="57"/>
      <c r="H665" s="57"/>
      <c r="I665" s="58"/>
      <c r="J665" s="58"/>
      <c r="K665" s="58"/>
      <c r="L665" s="58"/>
      <c r="M665" s="58"/>
    </row>
    <row r="666" ht="15.75" customHeight="1">
      <c r="G666" s="57"/>
      <c r="H666" s="57"/>
      <c r="I666" s="58"/>
      <c r="J666" s="58"/>
      <c r="K666" s="58"/>
      <c r="L666" s="58"/>
      <c r="M666" s="58"/>
    </row>
    <row r="667" ht="15.75" customHeight="1">
      <c r="G667" s="57"/>
      <c r="H667" s="57"/>
      <c r="I667" s="58"/>
      <c r="J667" s="58"/>
      <c r="K667" s="58"/>
      <c r="L667" s="58"/>
      <c r="M667" s="58"/>
    </row>
    <row r="668" ht="15.75" customHeight="1">
      <c r="G668" s="57"/>
      <c r="H668" s="57"/>
      <c r="I668" s="58"/>
      <c r="J668" s="58"/>
      <c r="K668" s="58"/>
      <c r="L668" s="58"/>
      <c r="M668" s="58"/>
    </row>
    <row r="669" ht="15.75" customHeight="1">
      <c r="G669" s="57"/>
      <c r="H669" s="57"/>
      <c r="I669" s="58"/>
      <c r="J669" s="58"/>
      <c r="K669" s="58"/>
      <c r="L669" s="58"/>
      <c r="M669" s="58"/>
    </row>
    <row r="670" ht="15.75" customHeight="1">
      <c r="G670" s="57"/>
      <c r="H670" s="57"/>
      <c r="I670" s="58"/>
      <c r="J670" s="58"/>
      <c r="K670" s="58"/>
      <c r="L670" s="58"/>
      <c r="M670" s="58"/>
    </row>
    <row r="671" ht="15.75" customHeight="1">
      <c r="G671" s="57"/>
      <c r="H671" s="57"/>
      <c r="I671" s="58"/>
      <c r="J671" s="58"/>
      <c r="K671" s="58"/>
      <c r="L671" s="58"/>
      <c r="M671" s="58"/>
    </row>
    <row r="672" ht="15.75" customHeight="1">
      <c r="G672" s="57"/>
      <c r="H672" s="57"/>
      <c r="I672" s="58"/>
      <c r="J672" s="58"/>
      <c r="K672" s="58"/>
      <c r="L672" s="58"/>
      <c r="M672" s="58"/>
    </row>
    <row r="673" ht="15.75" customHeight="1">
      <c r="G673" s="57"/>
      <c r="H673" s="57"/>
      <c r="I673" s="58"/>
      <c r="J673" s="58"/>
      <c r="K673" s="58"/>
      <c r="L673" s="58"/>
      <c r="M673" s="58"/>
    </row>
    <row r="674" ht="15.75" customHeight="1">
      <c r="G674" s="57"/>
      <c r="H674" s="57"/>
      <c r="I674" s="58"/>
      <c r="J674" s="58"/>
      <c r="K674" s="58"/>
      <c r="L674" s="58"/>
      <c r="M674" s="58"/>
    </row>
    <row r="675" ht="15.75" customHeight="1">
      <c r="G675" s="57"/>
      <c r="H675" s="57"/>
      <c r="I675" s="58"/>
      <c r="J675" s="58"/>
      <c r="K675" s="58"/>
      <c r="L675" s="58"/>
      <c r="M675" s="58"/>
    </row>
    <row r="676" ht="15.75" customHeight="1">
      <c r="G676" s="57"/>
      <c r="H676" s="57"/>
      <c r="I676" s="58"/>
      <c r="J676" s="58"/>
      <c r="K676" s="58"/>
      <c r="L676" s="58"/>
      <c r="M676" s="58"/>
    </row>
    <row r="677" ht="15.75" customHeight="1">
      <c r="G677" s="57"/>
      <c r="H677" s="57"/>
      <c r="I677" s="58"/>
      <c r="J677" s="58"/>
      <c r="K677" s="58"/>
      <c r="L677" s="58"/>
      <c r="M677" s="58"/>
    </row>
    <row r="678" ht="15.75" customHeight="1">
      <c r="G678" s="57"/>
      <c r="H678" s="57"/>
      <c r="I678" s="58"/>
      <c r="J678" s="58"/>
      <c r="K678" s="58"/>
      <c r="L678" s="58"/>
      <c r="M678" s="58"/>
    </row>
    <row r="679" ht="15.75" customHeight="1">
      <c r="G679" s="57"/>
      <c r="H679" s="57"/>
      <c r="I679" s="58"/>
      <c r="J679" s="58"/>
      <c r="K679" s="58"/>
      <c r="L679" s="58"/>
      <c r="M679" s="58"/>
    </row>
    <row r="680" ht="15.75" customHeight="1">
      <c r="G680" s="57"/>
      <c r="H680" s="57"/>
      <c r="I680" s="58"/>
      <c r="J680" s="58"/>
      <c r="K680" s="58"/>
      <c r="L680" s="58"/>
      <c r="M680" s="58"/>
    </row>
    <row r="681" ht="15.75" customHeight="1">
      <c r="G681" s="57"/>
      <c r="H681" s="57"/>
      <c r="I681" s="58"/>
      <c r="J681" s="58"/>
      <c r="K681" s="58"/>
      <c r="L681" s="58"/>
      <c r="M681" s="58"/>
    </row>
    <row r="682" ht="15.75" customHeight="1">
      <c r="G682" s="57"/>
      <c r="H682" s="57"/>
      <c r="I682" s="58"/>
      <c r="J682" s="58"/>
      <c r="K682" s="58"/>
      <c r="L682" s="58"/>
      <c r="M682" s="58"/>
    </row>
    <row r="683" ht="15.75" customHeight="1">
      <c r="G683" s="57"/>
      <c r="H683" s="57"/>
      <c r="I683" s="58"/>
      <c r="J683" s="58"/>
      <c r="K683" s="58"/>
      <c r="L683" s="58"/>
      <c r="M683" s="58"/>
    </row>
    <row r="684" ht="15.75" customHeight="1">
      <c r="G684" s="57"/>
      <c r="H684" s="57"/>
      <c r="I684" s="58"/>
      <c r="J684" s="58"/>
      <c r="K684" s="58"/>
      <c r="L684" s="58"/>
      <c r="M684" s="58"/>
    </row>
    <row r="685" ht="15.75" customHeight="1">
      <c r="G685" s="57"/>
      <c r="H685" s="57"/>
      <c r="I685" s="58"/>
      <c r="J685" s="58"/>
      <c r="K685" s="58"/>
      <c r="L685" s="58"/>
      <c r="M685" s="58"/>
    </row>
    <row r="686" ht="15.75" customHeight="1">
      <c r="G686" s="57"/>
      <c r="H686" s="57"/>
      <c r="I686" s="58"/>
      <c r="J686" s="58"/>
      <c r="K686" s="58"/>
      <c r="L686" s="58"/>
      <c r="M686" s="58"/>
    </row>
    <row r="687" ht="15.75" customHeight="1">
      <c r="G687" s="57"/>
      <c r="H687" s="57"/>
      <c r="I687" s="58"/>
      <c r="J687" s="58"/>
      <c r="K687" s="58"/>
      <c r="L687" s="58"/>
      <c r="M687" s="58"/>
    </row>
    <row r="688" ht="15.75" customHeight="1">
      <c r="G688" s="57"/>
      <c r="H688" s="57"/>
      <c r="I688" s="58"/>
      <c r="J688" s="58"/>
      <c r="K688" s="58"/>
      <c r="L688" s="58"/>
      <c r="M688" s="58"/>
    </row>
    <row r="689" ht="15.75" customHeight="1">
      <c r="G689" s="57"/>
      <c r="H689" s="57"/>
      <c r="I689" s="58"/>
      <c r="J689" s="58"/>
      <c r="K689" s="58"/>
      <c r="L689" s="58"/>
      <c r="M689" s="58"/>
    </row>
    <row r="690" ht="15.75" customHeight="1">
      <c r="G690" s="57"/>
      <c r="H690" s="57"/>
      <c r="I690" s="58"/>
      <c r="J690" s="58"/>
      <c r="K690" s="58"/>
      <c r="L690" s="58"/>
      <c r="M690" s="58"/>
    </row>
    <row r="691" ht="15.75" customHeight="1">
      <c r="G691" s="57"/>
      <c r="H691" s="57"/>
      <c r="I691" s="58"/>
      <c r="J691" s="58"/>
      <c r="K691" s="58"/>
      <c r="L691" s="58"/>
      <c r="M691" s="58"/>
    </row>
    <row r="692" ht="15.75" customHeight="1">
      <c r="G692" s="57"/>
      <c r="H692" s="57"/>
      <c r="I692" s="58"/>
      <c r="J692" s="58"/>
      <c r="K692" s="58"/>
      <c r="L692" s="58"/>
      <c r="M692" s="58"/>
    </row>
    <row r="693" ht="15.75" customHeight="1">
      <c r="G693" s="57"/>
      <c r="H693" s="57"/>
      <c r="I693" s="58"/>
      <c r="J693" s="58"/>
      <c r="K693" s="58"/>
      <c r="L693" s="58"/>
      <c r="M693" s="58"/>
    </row>
    <row r="694" ht="15.75" customHeight="1">
      <c r="G694" s="57"/>
      <c r="H694" s="57"/>
      <c r="I694" s="58"/>
      <c r="J694" s="58"/>
      <c r="K694" s="58"/>
      <c r="L694" s="58"/>
      <c r="M694" s="58"/>
    </row>
    <row r="695" ht="15.75" customHeight="1">
      <c r="G695" s="57"/>
      <c r="H695" s="57"/>
      <c r="I695" s="58"/>
      <c r="J695" s="58"/>
      <c r="K695" s="58"/>
      <c r="L695" s="58"/>
      <c r="M695" s="58"/>
    </row>
    <row r="696" ht="15.75" customHeight="1">
      <c r="G696" s="57"/>
      <c r="H696" s="57"/>
      <c r="I696" s="58"/>
      <c r="J696" s="58"/>
      <c r="K696" s="58"/>
      <c r="L696" s="58"/>
      <c r="M696" s="58"/>
    </row>
    <row r="697" ht="15.75" customHeight="1">
      <c r="G697" s="57"/>
      <c r="H697" s="57"/>
      <c r="I697" s="58"/>
      <c r="J697" s="58"/>
      <c r="K697" s="58"/>
      <c r="L697" s="58"/>
      <c r="M697" s="58"/>
    </row>
    <row r="698" ht="15.75" customHeight="1">
      <c r="G698" s="57"/>
      <c r="H698" s="57"/>
      <c r="I698" s="58"/>
      <c r="J698" s="58"/>
      <c r="K698" s="58"/>
      <c r="L698" s="58"/>
      <c r="M698" s="58"/>
    </row>
    <row r="699" ht="15.75" customHeight="1">
      <c r="G699" s="57"/>
      <c r="H699" s="57"/>
      <c r="I699" s="58"/>
      <c r="J699" s="58"/>
      <c r="K699" s="58"/>
      <c r="L699" s="58"/>
      <c r="M699" s="58"/>
    </row>
    <row r="700" ht="15.75" customHeight="1">
      <c r="G700" s="57"/>
      <c r="H700" s="57"/>
      <c r="I700" s="58"/>
      <c r="J700" s="58"/>
      <c r="K700" s="58"/>
      <c r="L700" s="58"/>
      <c r="M700" s="58"/>
    </row>
    <row r="701" ht="15.75" customHeight="1">
      <c r="G701" s="57"/>
      <c r="H701" s="57"/>
      <c r="I701" s="58"/>
      <c r="J701" s="58"/>
      <c r="K701" s="58"/>
      <c r="L701" s="58"/>
      <c r="M701" s="58"/>
    </row>
    <row r="702" ht="15.75" customHeight="1">
      <c r="G702" s="57"/>
      <c r="H702" s="57"/>
      <c r="I702" s="58"/>
      <c r="J702" s="58"/>
      <c r="K702" s="58"/>
      <c r="L702" s="58"/>
      <c r="M702" s="58"/>
    </row>
    <row r="703" ht="15.75" customHeight="1">
      <c r="G703" s="57"/>
      <c r="H703" s="57"/>
      <c r="I703" s="58"/>
      <c r="J703" s="58"/>
      <c r="K703" s="58"/>
      <c r="L703" s="58"/>
      <c r="M703" s="58"/>
    </row>
    <row r="704" ht="15.75" customHeight="1">
      <c r="G704" s="57"/>
      <c r="H704" s="57"/>
      <c r="I704" s="58"/>
      <c r="J704" s="58"/>
      <c r="K704" s="58"/>
      <c r="L704" s="58"/>
      <c r="M704" s="58"/>
    </row>
    <row r="705" ht="15.75" customHeight="1">
      <c r="G705" s="57"/>
      <c r="H705" s="57"/>
      <c r="I705" s="58"/>
      <c r="J705" s="58"/>
      <c r="K705" s="58"/>
      <c r="L705" s="58"/>
      <c r="M705" s="58"/>
    </row>
    <row r="706" ht="15.75" customHeight="1">
      <c r="G706" s="57"/>
      <c r="H706" s="57"/>
      <c r="I706" s="58"/>
      <c r="J706" s="58"/>
      <c r="K706" s="58"/>
      <c r="L706" s="58"/>
      <c r="M706" s="58"/>
    </row>
    <row r="707" ht="15.75" customHeight="1">
      <c r="G707" s="57"/>
      <c r="H707" s="57"/>
      <c r="I707" s="58"/>
      <c r="J707" s="58"/>
      <c r="K707" s="58"/>
      <c r="L707" s="58"/>
      <c r="M707" s="58"/>
    </row>
    <row r="708" ht="15.75" customHeight="1">
      <c r="G708" s="57"/>
      <c r="H708" s="57"/>
      <c r="I708" s="58"/>
      <c r="J708" s="58"/>
      <c r="K708" s="58"/>
      <c r="L708" s="58"/>
      <c r="M708" s="58"/>
    </row>
    <row r="709" ht="15.75" customHeight="1">
      <c r="G709" s="57"/>
      <c r="H709" s="57"/>
      <c r="I709" s="58"/>
      <c r="J709" s="58"/>
      <c r="K709" s="58"/>
      <c r="L709" s="58"/>
      <c r="M709" s="58"/>
    </row>
    <row r="710" ht="15.75" customHeight="1">
      <c r="G710" s="57"/>
      <c r="H710" s="57"/>
      <c r="I710" s="58"/>
      <c r="J710" s="58"/>
      <c r="K710" s="58"/>
      <c r="L710" s="58"/>
      <c r="M710" s="58"/>
    </row>
    <row r="711" ht="15.75" customHeight="1">
      <c r="G711" s="57"/>
      <c r="H711" s="57"/>
      <c r="I711" s="58"/>
      <c r="J711" s="58"/>
      <c r="K711" s="58"/>
      <c r="L711" s="58"/>
      <c r="M711" s="58"/>
    </row>
    <row r="712" ht="15.75" customHeight="1">
      <c r="G712" s="57"/>
      <c r="H712" s="57"/>
      <c r="I712" s="58"/>
      <c r="J712" s="58"/>
      <c r="K712" s="58"/>
      <c r="L712" s="58"/>
      <c r="M712" s="58"/>
    </row>
    <row r="713" ht="15.75" customHeight="1">
      <c r="G713" s="57"/>
      <c r="H713" s="57"/>
      <c r="I713" s="58"/>
      <c r="J713" s="58"/>
      <c r="K713" s="58"/>
      <c r="L713" s="58"/>
      <c r="M713" s="58"/>
    </row>
    <row r="714" ht="15.75" customHeight="1">
      <c r="G714" s="57"/>
      <c r="H714" s="57"/>
      <c r="I714" s="58"/>
      <c r="J714" s="58"/>
      <c r="K714" s="58"/>
      <c r="L714" s="58"/>
      <c r="M714" s="58"/>
    </row>
    <row r="715" ht="15.75" customHeight="1">
      <c r="G715" s="57"/>
      <c r="H715" s="57"/>
      <c r="I715" s="58"/>
      <c r="J715" s="58"/>
      <c r="K715" s="58"/>
      <c r="L715" s="58"/>
      <c r="M715" s="58"/>
    </row>
    <row r="716" ht="15.75" customHeight="1">
      <c r="G716" s="57"/>
      <c r="H716" s="57"/>
      <c r="I716" s="58"/>
      <c r="J716" s="58"/>
      <c r="K716" s="58"/>
      <c r="L716" s="58"/>
      <c r="M716" s="58"/>
    </row>
    <row r="717" ht="15.75" customHeight="1">
      <c r="G717" s="57"/>
      <c r="H717" s="57"/>
      <c r="I717" s="58"/>
      <c r="J717" s="58"/>
      <c r="K717" s="58"/>
      <c r="L717" s="58"/>
      <c r="M717" s="58"/>
    </row>
    <row r="718" ht="15.75" customHeight="1">
      <c r="G718" s="57"/>
      <c r="H718" s="57"/>
      <c r="I718" s="58"/>
      <c r="J718" s="58"/>
      <c r="K718" s="58"/>
      <c r="L718" s="58"/>
      <c r="M718" s="58"/>
    </row>
    <row r="719" ht="15.75" customHeight="1">
      <c r="G719" s="57"/>
      <c r="H719" s="57"/>
      <c r="I719" s="58"/>
      <c r="J719" s="58"/>
      <c r="K719" s="58"/>
      <c r="L719" s="58"/>
      <c r="M719" s="58"/>
    </row>
    <row r="720" ht="15.75" customHeight="1">
      <c r="G720" s="57"/>
      <c r="H720" s="57"/>
      <c r="I720" s="58"/>
      <c r="J720" s="58"/>
      <c r="K720" s="58"/>
      <c r="L720" s="58"/>
      <c r="M720" s="58"/>
    </row>
    <row r="721" ht="15.75" customHeight="1">
      <c r="G721" s="57"/>
      <c r="H721" s="57"/>
      <c r="I721" s="58"/>
      <c r="J721" s="58"/>
      <c r="K721" s="58"/>
      <c r="L721" s="58"/>
      <c r="M721" s="58"/>
    </row>
    <row r="722" ht="15.75" customHeight="1">
      <c r="G722" s="57"/>
      <c r="H722" s="57"/>
      <c r="I722" s="58"/>
      <c r="J722" s="58"/>
      <c r="K722" s="58"/>
      <c r="L722" s="58"/>
      <c r="M722" s="58"/>
    </row>
    <row r="723" ht="15.75" customHeight="1">
      <c r="G723" s="57"/>
      <c r="H723" s="57"/>
      <c r="I723" s="58"/>
      <c r="J723" s="58"/>
      <c r="K723" s="58"/>
      <c r="L723" s="58"/>
      <c r="M723" s="58"/>
    </row>
    <row r="724" ht="15.75" customHeight="1">
      <c r="G724" s="57"/>
      <c r="H724" s="57"/>
      <c r="I724" s="58"/>
      <c r="J724" s="58"/>
      <c r="K724" s="58"/>
      <c r="L724" s="58"/>
      <c r="M724" s="58"/>
    </row>
    <row r="725" ht="15.75" customHeight="1">
      <c r="G725" s="57"/>
      <c r="H725" s="57"/>
      <c r="I725" s="58"/>
      <c r="J725" s="58"/>
      <c r="K725" s="58"/>
      <c r="L725" s="58"/>
      <c r="M725" s="58"/>
    </row>
    <row r="726" ht="15.75" customHeight="1">
      <c r="G726" s="57"/>
      <c r="H726" s="57"/>
      <c r="I726" s="58"/>
      <c r="J726" s="58"/>
      <c r="K726" s="58"/>
      <c r="L726" s="58"/>
      <c r="M726" s="58"/>
    </row>
    <row r="727" ht="15.75" customHeight="1">
      <c r="G727" s="57"/>
      <c r="H727" s="57"/>
      <c r="I727" s="58"/>
      <c r="J727" s="58"/>
      <c r="K727" s="58"/>
      <c r="L727" s="58"/>
      <c r="M727" s="58"/>
    </row>
    <row r="728" ht="15.75" customHeight="1">
      <c r="G728" s="57"/>
      <c r="H728" s="57"/>
      <c r="I728" s="58"/>
      <c r="J728" s="58"/>
      <c r="K728" s="58"/>
      <c r="L728" s="58"/>
      <c r="M728" s="58"/>
    </row>
    <row r="729" ht="15.75" customHeight="1">
      <c r="G729" s="57"/>
      <c r="H729" s="57"/>
      <c r="I729" s="58"/>
      <c r="J729" s="58"/>
      <c r="K729" s="58"/>
      <c r="L729" s="58"/>
      <c r="M729" s="58"/>
    </row>
    <row r="730" ht="15.75" customHeight="1">
      <c r="G730" s="57"/>
      <c r="H730" s="57"/>
      <c r="I730" s="58"/>
      <c r="J730" s="58"/>
      <c r="K730" s="58"/>
      <c r="L730" s="58"/>
      <c r="M730" s="58"/>
    </row>
    <row r="731" ht="15.75" customHeight="1">
      <c r="G731" s="57"/>
      <c r="H731" s="57"/>
      <c r="I731" s="58"/>
      <c r="J731" s="58"/>
      <c r="K731" s="58"/>
      <c r="L731" s="58"/>
      <c r="M731" s="58"/>
    </row>
    <row r="732" ht="15.75" customHeight="1">
      <c r="G732" s="57"/>
      <c r="H732" s="57"/>
      <c r="I732" s="58"/>
      <c r="J732" s="58"/>
      <c r="K732" s="58"/>
      <c r="L732" s="58"/>
      <c r="M732" s="58"/>
    </row>
    <row r="733" ht="15.75" customHeight="1">
      <c r="G733" s="57"/>
      <c r="H733" s="57"/>
      <c r="I733" s="58"/>
      <c r="J733" s="58"/>
      <c r="K733" s="58"/>
      <c r="L733" s="58"/>
      <c r="M733" s="58"/>
    </row>
    <row r="734" ht="15.75" customHeight="1">
      <c r="G734" s="57"/>
      <c r="H734" s="57"/>
      <c r="I734" s="58"/>
      <c r="J734" s="58"/>
      <c r="K734" s="58"/>
      <c r="L734" s="58"/>
      <c r="M734" s="58"/>
    </row>
    <row r="735" ht="15.75" customHeight="1">
      <c r="G735" s="57"/>
      <c r="H735" s="57"/>
      <c r="I735" s="58"/>
      <c r="J735" s="58"/>
      <c r="K735" s="58"/>
      <c r="L735" s="58"/>
      <c r="M735" s="58"/>
    </row>
    <row r="736" ht="15.75" customHeight="1">
      <c r="G736" s="57"/>
      <c r="H736" s="57"/>
      <c r="I736" s="58"/>
      <c r="J736" s="58"/>
      <c r="K736" s="58"/>
      <c r="L736" s="58"/>
      <c r="M736" s="58"/>
    </row>
    <row r="737" ht="15.75" customHeight="1">
      <c r="G737" s="57"/>
      <c r="H737" s="57"/>
      <c r="I737" s="58"/>
      <c r="J737" s="58"/>
      <c r="K737" s="58"/>
      <c r="L737" s="58"/>
      <c r="M737" s="58"/>
    </row>
    <row r="738" ht="15.75" customHeight="1">
      <c r="G738" s="57"/>
      <c r="H738" s="57"/>
      <c r="I738" s="58"/>
      <c r="J738" s="58"/>
      <c r="K738" s="58"/>
      <c r="L738" s="58"/>
      <c r="M738" s="58"/>
    </row>
    <row r="739" ht="15.75" customHeight="1">
      <c r="G739" s="57"/>
      <c r="H739" s="57"/>
      <c r="I739" s="58"/>
      <c r="J739" s="58"/>
      <c r="K739" s="58"/>
      <c r="L739" s="58"/>
      <c r="M739" s="58"/>
    </row>
    <row r="740" ht="15.75" customHeight="1">
      <c r="G740" s="57"/>
      <c r="H740" s="57"/>
      <c r="I740" s="58"/>
      <c r="J740" s="58"/>
      <c r="K740" s="58"/>
      <c r="L740" s="58"/>
      <c r="M740" s="58"/>
    </row>
    <row r="741" ht="15.75" customHeight="1">
      <c r="G741" s="57"/>
      <c r="H741" s="57"/>
      <c r="I741" s="58"/>
      <c r="J741" s="58"/>
      <c r="K741" s="58"/>
      <c r="L741" s="58"/>
      <c r="M741" s="58"/>
    </row>
    <row r="742" ht="15.75" customHeight="1">
      <c r="G742" s="57"/>
      <c r="H742" s="57"/>
      <c r="I742" s="58"/>
      <c r="J742" s="58"/>
      <c r="K742" s="58"/>
      <c r="L742" s="58"/>
      <c r="M742" s="58"/>
    </row>
    <row r="743" ht="15.75" customHeight="1">
      <c r="G743" s="57"/>
      <c r="H743" s="57"/>
      <c r="I743" s="58"/>
      <c r="J743" s="58"/>
      <c r="K743" s="58"/>
      <c r="L743" s="58"/>
      <c r="M743" s="58"/>
    </row>
    <row r="744" ht="15.75" customHeight="1">
      <c r="G744" s="57"/>
      <c r="H744" s="57"/>
      <c r="I744" s="58"/>
      <c r="J744" s="58"/>
      <c r="K744" s="58"/>
      <c r="L744" s="58"/>
      <c r="M744" s="58"/>
    </row>
    <row r="745" ht="15.75" customHeight="1">
      <c r="G745" s="57"/>
      <c r="H745" s="57"/>
      <c r="I745" s="58"/>
      <c r="J745" s="58"/>
      <c r="K745" s="58"/>
      <c r="L745" s="58"/>
      <c r="M745" s="58"/>
    </row>
    <row r="746" ht="15.75" customHeight="1">
      <c r="G746" s="57"/>
      <c r="H746" s="57"/>
      <c r="I746" s="58"/>
      <c r="J746" s="58"/>
      <c r="K746" s="58"/>
      <c r="L746" s="58"/>
      <c r="M746" s="58"/>
    </row>
    <row r="747" ht="15.75" customHeight="1">
      <c r="G747" s="57"/>
      <c r="H747" s="57"/>
      <c r="I747" s="58"/>
      <c r="J747" s="58"/>
      <c r="K747" s="58"/>
      <c r="L747" s="58"/>
      <c r="M747" s="58"/>
    </row>
    <row r="748" ht="15.75" customHeight="1">
      <c r="G748" s="57"/>
      <c r="H748" s="57"/>
      <c r="I748" s="58"/>
      <c r="J748" s="58"/>
      <c r="K748" s="58"/>
      <c r="L748" s="58"/>
      <c r="M748" s="58"/>
    </row>
    <row r="749" ht="15.75" customHeight="1">
      <c r="G749" s="57"/>
      <c r="H749" s="57"/>
      <c r="I749" s="58"/>
      <c r="J749" s="58"/>
      <c r="K749" s="58"/>
      <c r="L749" s="58"/>
      <c r="M749" s="58"/>
    </row>
    <row r="750" ht="15.75" customHeight="1">
      <c r="G750" s="57"/>
      <c r="H750" s="57"/>
      <c r="I750" s="58"/>
      <c r="J750" s="58"/>
      <c r="K750" s="58"/>
      <c r="L750" s="58"/>
      <c r="M750" s="58"/>
    </row>
    <row r="751" ht="15.75" customHeight="1">
      <c r="G751" s="57"/>
      <c r="H751" s="57"/>
      <c r="I751" s="58"/>
      <c r="J751" s="58"/>
      <c r="K751" s="58"/>
      <c r="L751" s="58"/>
      <c r="M751" s="58"/>
    </row>
    <row r="752" ht="15.75" customHeight="1">
      <c r="G752" s="57"/>
      <c r="H752" s="57"/>
      <c r="I752" s="58"/>
      <c r="J752" s="58"/>
      <c r="K752" s="58"/>
      <c r="L752" s="58"/>
      <c r="M752" s="58"/>
    </row>
    <row r="753" ht="15.75" customHeight="1">
      <c r="G753" s="57"/>
      <c r="H753" s="57"/>
      <c r="I753" s="58"/>
      <c r="J753" s="58"/>
      <c r="K753" s="58"/>
      <c r="L753" s="58"/>
      <c r="M753" s="58"/>
    </row>
    <row r="754" ht="15.75" customHeight="1">
      <c r="G754" s="57"/>
      <c r="H754" s="57"/>
      <c r="I754" s="58"/>
      <c r="J754" s="58"/>
      <c r="K754" s="58"/>
      <c r="L754" s="58"/>
      <c r="M754" s="58"/>
    </row>
    <row r="755" ht="15.75" customHeight="1">
      <c r="G755" s="57"/>
      <c r="H755" s="57"/>
      <c r="I755" s="58"/>
      <c r="J755" s="58"/>
      <c r="K755" s="58"/>
      <c r="L755" s="58"/>
      <c r="M755" s="58"/>
    </row>
    <row r="756" ht="15.75" customHeight="1">
      <c r="G756" s="57"/>
      <c r="H756" s="57"/>
      <c r="I756" s="58"/>
      <c r="J756" s="58"/>
      <c r="K756" s="58"/>
      <c r="L756" s="58"/>
      <c r="M756" s="58"/>
    </row>
    <row r="757" ht="15.75" customHeight="1">
      <c r="G757" s="57"/>
      <c r="H757" s="57"/>
      <c r="I757" s="58"/>
      <c r="J757" s="58"/>
      <c r="K757" s="58"/>
      <c r="L757" s="58"/>
      <c r="M757" s="58"/>
    </row>
    <row r="758" ht="15.75" customHeight="1">
      <c r="G758" s="57"/>
      <c r="H758" s="57"/>
      <c r="I758" s="58"/>
      <c r="J758" s="58"/>
      <c r="K758" s="58"/>
      <c r="L758" s="58"/>
      <c r="M758" s="58"/>
    </row>
    <row r="759" ht="15.75" customHeight="1">
      <c r="G759" s="57"/>
      <c r="H759" s="57"/>
      <c r="I759" s="58"/>
      <c r="J759" s="58"/>
      <c r="K759" s="58"/>
      <c r="L759" s="58"/>
      <c r="M759" s="58"/>
    </row>
    <row r="760" ht="15.75" customHeight="1">
      <c r="G760" s="57"/>
      <c r="H760" s="57"/>
      <c r="I760" s="58"/>
      <c r="J760" s="58"/>
      <c r="K760" s="58"/>
      <c r="L760" s="58"/>
      <c r="M760" s="58"/>
    </row>
    <row r="761" ht="15.75" customHeight="1">
      <c r="G761" s="57"/>
      <c r="H761" s="57"/>
      <c r="I761" s="58"/>
      <c r="J761" s="58"/>
      <c r="K761" s="58"/>
      <c r="L761" s="58"/>
      <c r="M761" s="58"/>
    </row>
    <row r="762" ht="15.75" customHeight="1">
      <c r="G762" s="57"/>
      <c r="H762" s="57"/>
      <c r="I762" s="58"/>
      <c r="J762" s="58"/>
      <c r="K762" s="58"/>
      <c r="L762" s="58"/>
      <c r="M762" s="58"/>
    </row>
    <row r="763" ht="15.75" customHeight="1">
      <c r="G763" s="57"/>
      <c r="H763" s="57"/>
      <c r="I763" s="58"/>
      <c r="J763" s="58"/>
      <c r="K763" s="58"/>
      <c r="L763" s="58"/>
      <c r="M763" s="58"/>
    </row>
    <row r="764" ht="15.75" customHeight="1">
      <c r="G764" s="57"/>
      <c r="H764" s="57"/>
      <c r="I764" s="58"/>
      <c r="J764" s="58"/>
      <c r="K764" s="58"/>
      <c r="L764" s="58"/>
      <c r="M764" s="58"/>
    </row>
    <row r="765" ht="15.75" customHeight="1">
      <c r="G765" s="57"/>
      <c r="H765" s="57"/>
      <c r="I765" s="58"/>
      <c r="J765" s="58"/>
      <c r="K765" s="58"/>
      <c r="L765" s="58"/>
      <c r="M765" s="58"/>
    </row>
    <row r="766" ht="15.75" customHeight="1">
      <c r="G766" s="57"/>
      <c r="H766" s="57"/>
      <c r="I766" s="58"/>
      <c r="J766" s="58"/>
      <c r="K766" s="58"/>
      <c r="L766" s="58"/>
      <c r="M766" s="58"/>
    </row>
    <row r="767" ht="15.75" customHeight="1">
      <c r="G767" s="57"/>
      <c r="H767" s="57"/>
      <c r="I767" s="58"/>
      <c r="J767" s="58"/>
      <c r="K767" s="58"/>
      <c r="L767" s="58"/>
      <c r="M767" s="58"/>
    </row>
    <row r="768" ht="15.75" customHeight="1">
      <c r="G768" s="57"/>
      <c r="H768" s="57"/>
      <c r="I768" s="58"/>
      <c r="J768" s="58"/>
      <c r="K768" s="58"/>
      <c r="L768" s="58"/>
      <c r="M768" s="58"/>
    </row>
    <row r="769" ht="15.75" customHeight="1">
      <c r="G769" s="57"/>
      <c r="H769" s="57"/>
      <c r="I769" s="58"/>
      <c r="J769" s="58"/>
      <c r="K769" s="58"/>
      <c r="L769" s="58"/>
      <c r="M769" s="58"/>
    </row>
    <row r="770" ht="15.75" customHeight="1">
      <c r="G770" s="57"/>
      <c r="H770" s="57"/>
      <c r="I770" s="58"/>
      <c r="J770" s="58"/>
      <c r="K770" s="58"/>
      <c r="L770" s="58"/>
      <c r="M770" s="58"/>
    </row>
    <row r="771" ht="15.75" customHeight="1">
      <c r="G771" s="57"/>
      <c r="H771" s="57"/>
      <c r="I771" s="58"/>
      <c r="J771" s="58"/>
      <c r="K771" s="58"/>
      <c r="L771" s="58"/>
      <c r="M771" s="58"/>
    </row>
    <row r="772" ht="15.75" customHeight="1">
      <c r="G772" s="57"/>
      <c r="H772" s="57"/>
      <c r="I772" s="58"/>
      <c r="J772" s="58"/>
      <c r="K772" s="58"/>
      <c r="L772" s="58"/>
      <c r="M772" s="58"/>
    </row>
    <row r="773" ht="15.75" customHeight="1">
      <c r="G773" s="57"/>
      <c r="H773" s="57"/>
      <c r="I773" s="58"/>
      <c r="J773" s="58"/>
      <c r="K773" s="58"/>
      <c r="L773" s="58"/>
      <c r="M773" s="58"/>
    </row>
    <row r="774" ht="15.75" customHeight="1">
      <c r="G774" s="57"/>
      <c r="H774" s="57"/>
      <c r="I774" s="58"/>
      <c r="J774" s="58"/>
      <c r="K774" s="58"/>
      <c r="L774" s="58"/>
      <c r="M774" s="58"/>
    </row>
    <row r="775" ht="15.75" customHeight="1">
      <c r="G775" s="57"/>
      <c r="H775" s="57"/>
      <c r="I775" s="58"/>
      <c r="J775" s="58"/>
      <c r="K775" s="58"/>
      <c r="L775" s="58"/>
      <c r="M775" s="58"/>
    </row>
    <row r="776" ht="15.75" customHeight="1">
      <c r="G776" s="57"/>
      <c r="H776" s="57"/>
      <c r="I776" s="58"/>
      <c r="J776" s="58"/>
      <c r="K776" s="58"/>
      <c r="L776" s="58"/>
      <c r="M776" s="58"/>
    </row>
    <row r="777" ht="15.75" customHeight="1">
      <c r="G777" s="57"/>
      <c r="H777" s="57"/>
      <c r="I777" s="58"/>
      <c r="J777" s="58"/>
      <c r="K777" s="58"/>
      <c r="L777" s="58"/>
      <c r="M777" s="58"/>
    </row>
    <row r="778" ht="15.75" customHeight="1">
      <c r="G778" s="57"/>
      <c r="H778" s="57"/>
      <c r="I778" s="58"/>
      <c r="J778" s="58"/>
      <c r="K778" s="58"/>
      <c r="L778" s="58"/>
      <c r="M778" s="58"/>
    </row>
    <row r="779" ht="15.75" customHeight="1">
      <c r="G779" s="57"/>
      <c r="H779" s="57"/>
      <c r="I779" s="58"/>
      <c r="J779" s="58"/>
      <c r="K779" s="58"/>
      <c r="L779" s="58"/>
      <c r="M779" s="58"/>
    </row>
    <row r="780" ht="15.75" customHeight="1">
      <c r="G780" s="57"/>
      <c r="H780" s="57"/>
      <c r="I780" s="58"/>
      <c r="J780" s="58"/>
      <c r="K780" s="58"/>
      <c r="L780" s="58"/>
      <c r="M780" s="58"/>
    </row>
    <row r="781" ht="15.75" customHeight="1">
      <c r="G781" s="57"/>
      <c r="H781" s="57"/>
      <c r="I781" s="58"/>
      <c r="J781" s="58"/>
      <c r="K781" s="58"/>
      <c r="L781" s="58"/>
      <c r="M781" s="58"/>
    </row>
    <row r="782" ht="15.75" customHeight="1">
      <c r="G782" s="57"/>
      <c r="H782" s="57"/>
      <c r="I782" s="58"/>
      <c r="J782" s="58"/>
      <c r="K782" s="58"/>
      <c r="L782" s="58"/>
      <c r="M782" s="58"/>
    </row>
    <row r="783" ht="15.75" customHeight="1">
      <c r="G783" s="57"/>
      <c r="H783" s="57"/>
      <c r="I783" s="58"/>
      <c r="J783" s="58"/>
      <c r="K783" s="58"/>
      <c r="L783" s="58"/>
      <c r="M783" s="58"/>
    </row>
    <row r="784" ht="15.75" customHeight="1">
      <c r="G784" s="57"/>
      <c r="H784" s="57"/>
      <c r="I784" s="58"/>
      <c r="J784" s="58"/>
      <c r="K784" s="58"/>
      <c r="L784" s="58"/>
      <c r="M784" s="58"/>
    </row>
    <row r="785" ht="15.75" customHeight="1">
      <c r="G785" s="57"/>
      <c r="H785" s="57"/>
      <c r="I785" s="58"/>
      <c r="J785" s="58"/>
      <c r="K785" s="58"/>
      <c r="L785" s="58"/>
      <c r="M785" s="58"/>
    </row>
    <row r="786" ht="15.75" customHeight="1">
      <c r="G786" s="57"/>
      <c r="H786" s="57"/>
      <c r="I786" s="58"/>
      <c r="J786" s="58"/>
      <c r="K786" s="58"/>
      <c r="L786" s="58"/>
      <c r="M786" s="58"/>
    </row>
    <row r="787" ht="15.75" customHeight="1">
      <c r="G787" s="57"/>
      <c r="H787" s="57"/>
      <c r="I787" s="58"/>
      <c r="J787" s="58"/>
      <c r="K787" s="58"/>
      <c r="L787" s="58"/>
      <c r="M787" s="58"/>
    </row>
    <row r="788" ht="15.75" customHeight="1">
      <c r="G788" s="57"/>
      <c r="H788" s="57"/>
      <c r="I788" s="58"/>
      <c r="J788" s="58"/>
      <c r="K788" s="58"/>
      <c r="L788" s="58"/>
      <c r="M788" s="58"/>
    </row>
    <row r="789" ht="15.75" customHeight="1">
      <c r="G789" s="57"/>
      <c r="H789" s="57"/>
      <c r="I789" s="58"/>
      <c r="J789" s="58"/>
      <c r="K789" s="58"/>
      <c r="L789" s="58"/>
      <c r="M789" s="58"/>
    </row>
    <row r="790" ht="15.75" customHeight="1">
      <c r="G790" s="57"/>
      <c r="H790" s="57"/>
      <c r="I790" s="58"/>
      <c r="J790" s="58"/>
      <c r="K790" s="58"/>
      <c r="L790" s="58"/>
      <c r="M790" s="58"/>
    </row>
    <row r="791" ht="15.75" customHeight="1">
      <c r="G791" s="57"/>
      <c r="H791" s="57"/>
      <c r="I791" s="58"/>
      <c r="J791" s="58"/>
      <c r="K791" s="58"/>
      <c r="L791" s="58"/>
      <c r="M791" s="58"/>
    </row>
    <row r="792" ht="15.75" customHeight="1">
      <c r="G792" s="57"/>
      <c r="H792" s="57"/>
      <c r="I792" s="58"/>
      <c r="J792" s="58"/>
      <c r="K792" s="58"/>
      <c r="L792" s="58"/>
      <c r="M792" s="58"/>
    </row>
    <row r="793" ht="15.75" customHeight="1">
      <c r="G793" s="57"/>
      <c r="H793" s="57"/>
      <c r="I793" s="58"/>
      <c r="J793" s="58"/>
      <c r="K793" s="58"/>
      <c r="L793" s="58"/>
      <c r="M793" s="58"/>
    </row>
    <row r="794" ht="15.75" customHeight="1">
      <c r="G794" s="57"/>
      <c r="H794" s="57"/>
      <c r="I794" s="58"/>
      <c r="J794" s="58"/>
      <c r="K794" s="58"/>
      <c r="L794" s="58"/>
      <c r="M794" s="58"/>
    </row>
    <row r="795" ht="15.75" customHeight="1">
      <c r="G795" s="57"/>
      <c r="H795" s="57"/>
      <c r="I795" s="58"/>
      <c r="J795" s="58"/>
      <c r="K795" s="58"/>
      <c r="L795" s="58"/>
      <c r="M795" s="58"/>
    </row>
    <row r="796" ht="15.75" customHeight="1">
      <c r="G796" s="57"/>
      <c r="H796" s="57"/>
      <c r="I796" s="58"/>
      <c r="J796" s="58"/>
      <c r="K796" s="58"/>
      <c r="L796" s="58"/>
      <c r="M796" s="58"/>
    </row>
    <row r="797" ht="15.75" customHeight="1">
      <c r="G797" s="57"/>
      <c r="H797" s="57"/>
      <c r="I797" s="58"/>
      <c r="J797" s="58"/>
      <c r="K797" s="58"/>
      <c r="L797" s="58"/>
      <c r="M797" s="58"/>
    </row>
    <row r="798" ht="15.75" customHeight="1">
      <c r="G798" s="57"/>
      <c r="H798" s="57"/>
      <c r="I798" s="58"/>
      <c r="J798" s="58"/>
      <c r="K798" s="58"/>
      <c r="L798" s="58"/>
      <c r="M798" s="58"/>
    </row>
    <row r="799" ht="15.75" customHeight="1">
      <c r="G799" s="57"/>
      <c r="H799" s="57"/>
      <c r="I799" s="58"/>
      <c r="J799" s="58"/>
      <c r="K799" s="58"/>
      <c r="L799" s="58"/>
      <c r="M799" s="58"/>
    </row>
    <row r="800" ht="15.75" customHeight="1">
      <c r="G800" s="57"/>
      <c r="H800" s="57"/>
      <c r="I800" s="58"/>
      <c r="J800" s="58"/>
      <c r="K800" s="58"/>
      <c r="L800" s="58"/>
      <c r="M800" s="58"/>
    </row>
    <row r="801" ht="15.75" customHeight="1">
      <c r="G801" s="57"/>
      <c r="H801" s="57"/>
      <c r="I801" s="58"/>
      <c r="J801" s="58"/>
      <c r="K801" s="58"/>
      <c r="L801" s="58"/>
      <c r="M801" s="58"/>
    </row>
    <row r="802" ht="15.75" customHeight="1">
      <c r="G802" s="57"/>
      <c r="H802" s="57"/>
      <c r="I802" s="58"/>
      <c r="J802" s="58"/>
      <c r="K802" s="58"/>
      <c r="L802" s="58"/>
      <c r="M802" s="58"/>
    </row>
    <row r="803" ht="15.75" customHeight="1">
      <c r="G803" s="57"/>
      <c r="H803" s="57"/>
      <c r="I803" s="58"/>
      <c r="J803" s="58"/>
      <c r="K803" s="58"/>
      <c r="L803" s="58"/>
      <c r="M803" s="58"/>
    </row>
    <row r="804" ht="15.75" customHeight="1">
      <c r="G804" s="57"/>
      <c r="H804" s="57"/>
      <c r="I804" s="58"/>
      <c r="J804" s="58"/>
      <c r="K804" s="58"/>
      <c r="L804" s="58"/>
      <c r="M804" s="58"/>
    </row>
    <row r="805" ht="15.75" customHeight="1">
      <c r="G805" s="57"/>
      <c r="H805" s="57"/>
      <c r="I805" s="58"/>
      <c r="J805" s="58"/>
      <c r="K805" s="58"/>
      <c r="L805" s="58"/>
      <c r="M805" s="58"/>
    </row>
    <row r="806" ht="15.75" customHeight="1">
      <c r="G806" s="57"/>
      <c r="H806" s="57"/>
      <c r="I806" s="58"/>
      <c r="J806" s="58"/>
      <c r="K806" s="58"/>
      <c r="L806" s="58"/>
      <c r="M806" s="58"/>
    </row>
    <row r="807" ht="15.75" customHeight="1">
      <c r="G807" s="57"/>
      <c r="H807" s="57"/>
      <c r="I807" s="58"/>
      <c r="J807" s="58"/>
      <c r="K807" s="58"/>
      <c r="L807" s="58"/>
      <c r="M807" s="58"/>
    </row>
    <row r="808" ht="15.75" customHeight="1">
      <c r="G808" s="57"/>
      <c r="H808" s="57"/>
      <c r="I808" s="58"/>
      <c r="J808" s="58"/>
      <c r="K808" s="58"/>
      <c r="L808" s="58"/>
      <c r="M808" s="58"/>
    </row>
    <row r="809" ht="15.75" customHeight="1">
      <c r="G809" s="57"/>
      <c r="H809" s="57"/>
      <c r="I809" s="58"/>
      <c r="J809" s="58"/>
      <c r="K809" s="58"/>
      <c r="L809" s="58"/>
      <c r="M809" s="58"/>
    </row>
    <row r="810" ht="15.75" customHeight="1">
      <c r="G810" s="57"/>
      <c r="H810" s="57"/>
      <c r="I810" s="58"/>
      <c r="J810" s="58"/>
      <c r="K810" s="58"/>
      <c r="L810" s="58"/>
      <c r="M810" s="58"/>
    </row>
    <row r="811" ht="15.75" customHeight="1">
      <c r="G811" s="57"/>
      <c r="H811" s="57"/>
      <c r="I811" s="58"/>
      <c r="J811" s="58"/>
      <c r="K811" s="58"/>
      <c r="L811" s="58"/>
      <c r="M811" s="58"/>
    </row>
    <row r="812" ht="15.75" customHeight="1">
      <c r="G812" s="57"/>
      <c r="H812" s="57"/>
      <c r="I812" s="58"/>
      <c r="J812" s="58"/>
      <c r="K812" s="58"/>
      <c r="L812" s="58"/>
      <c r="M812" s="58"/>
    </row>
    <row r="813" ht="15.75" customHeight="1">
      <c r="G813" s="57"/>
      <c r="H813" s="57"/>
      <c r="I813" s="58"/>
      <c r="J813" s="58"/>
      <c r="K813" s="58"/>
      <c r="L813" s="58"/>
      <c r="M813" s="58"/>
    </row>
    <row r="814" ht="15.75" customHeight="1">
      <c r="G814" s="57"/>
      <c r="H814" s="57"/>
      <c r="I814" s="58"/>
      <c r="J814" s="58"/>
      <c r="K814" s="58"/>
      <c r="L814" s="58"/>
      <c r="M814" s="58"/>
    </row>
    <row r="815" ht="15.75" customHeight="1">
      <c r="G815" s="57"/>
      <c r="H815" s="57"/>
      <c r="I815" s="58"/>
      <c r="J815" s="58"/>
      <c r="K815" s="58"/>
      <c r="L815" s="58"/>
      <c r="M815" s="58"/>
    </row>
    <row r="816" ht="15.75" customHeight="1">
      <c r="G816" s="57"/>
      <c r="H816" s="57"/>
      <c r="I816" s="58"/>
      <c r="J816" s="58"/>
      <c r="K816" s="58"/>
      <c r="L816" s="58"/>
      <c r="M816" s="58"/>
    </row>
    <row r="817" ht="15.75" customHeight="1">
      <c r="G817" s="57"/>
      <c r="H817" s="57"/>
      <c r="I817" s="58"/>
      <c r="J817" s="58"/>
      <c r="K817" s="58"/>
      <c r="L817" s="58"/>
      <c r="M817" s="58"/>
    </row>
    <row r="818" ht="15.75" customHeight="1">
      <c r="G818" s="57"/>
      <c r="H818" s="57"/>
      <c r="I818" s="58"/>
      <c r="J818" s="58"/>
      <c r="K818" s="58"/>
      <c r="L818" s="58"/>
      <c r="M818" s="58"/>
    </row>
    <row r="819" ht="15.75" customHeight="1">
      <c r="G819" s="57"/>
      <c r="H819" s="57"/>
      <c r="I819" s="58"/>
      <c r="J819" s="58"/>
      <c r="K819" s="58"/>
      <c r="L819" s="58"/>
      <c r="M819" s="58"/>
    </row>
    <row r="820" ht="15.75" customHeight="1">
      <c r="G820" s="57"/>
      <c r="H820" s="57"/>
      <c r="I820" s="58"/>
      <c r="J820" s="58"/>
      <c r="K820" s="58"/>
      <c r="L820" s="58"/>
      <c r="M820" s="58"/>
    </row>
    <row r="821" ht="15.75" customHeight="1">
      <c r="G821" s="57"/>
      <c r="H821" s="57"/>
      <c r="I821" s="58"/>
      <c r="J821" s="58"/>
      <c r="K821" s="58"/>
      <c r="L821" s="58"/>
      <c r="M821" s="58"/>
    </row>
    <row r="822" ht="15.75" customHeight="1">
      <c r="G822" s="57"/>
      <c r="H822" s="57"/>
      <c r="I822" s="58"/>
      <c r="J822" s="58"/>
      <c r="K822" s="58"/>
      <c r="L822" s="58"/>
      <c r="M822" s="58"/>
    </row>
    <row r="823" ht="15.75" customHeight="1">
      <c r="G823" s="57"/>
      <c r="H823" s="57"/>
      <c r="I823" s="58"/>
      <c r="J823" s="58"/>
      <c r="K823" s="58"/>
      <c r="L823" s="58"/>
      <c r="M823" s="58"/>
    </row>
    <row r="824" ht="15.75" customHeight="1">
      <c r="G824" s="57"/>
      <c r="H824" s="57"/>
      <c r="I824" s="58"/>
      <c r="J824" s="58"/>
      <c r="K824" s="58"/>
      <c r="L824" s="58"/>
      <c r="M824" s="58"/>
    </row>
    <row r="825" ht="15.75" customHeight="1">
      <c r="G825" s="57"/>
      <c r="H825" s="57"/>
      <c r="I825" s="58"/>
      <c r="J825" s="58"/>
      <c r="K825" s="58"/>
      <c r="L825" s="58"/>
      <c r="M825" s="58"/>
    </row>
    <row r="826" ht="15.75" customHeight="1">
      <c r="G826" s="57"/>
      <c r="H826" s="57"/>
      <c r="I826" s="58"/>
      <c r="J826" s="58"/>
      <c r="K826" s="58"/>
      <c r="L826" s="58"/>
      <c r="M826" s="58"/>
    </row>
    <row r="827" ht="15.75" customHeight="1">
      <c r="G827" s="57"/>
      <c r="H827" s="57"/>
      <c r="I827" s="58"/>
      <c r="J827" s="58"/>
      <c r="K827" s="58"/>
      <c r="L827" s="58"/>
      <c r="M827" s="58"/>
    </row>
    <row r="828" ht="15.75" customHeight="1">
      <c r="G828" s="57"/>
      <c r="H828" s="57"/>
      <c r="I828" s="58"/>
      <c r="J828" s="58"/>
      <c r="K828" s="58"/>
      <c r="L828" s="58"/>
      <c r="M828" s="58"/>
    </row>
    <row r="829" ht="15.75" customHeight="1">
      <c r="G829" s="57"/>
      <c r="H829" s="57"/>
      <c r="I829" s="58"/>
      <c r="J829" s="58"/>
      <c r="K829" s="58"/>
      <c r="L829" s="58"/>
      <c r="M829" s="58"/>
    </row>
    <row r="830" ht="15.75" customHeight="1">
      <c r="G830" s="57"/>
      <c r="H830" s="57"/>
      <c r="I830" s="58"/>
      <c r="J830" s="58"/>
      <c r="K830" s="58"/>
      <c r="L830" s="58"/>
      <c r="M830" s="58"/>
    </row>
    <row r="831" ht="15.75" customHeight="1">
      <c r="G831" s="57"/>
      <c r="H831" s="57"/>
      <c r="I831" s="58"/>
      <c r="J831" s="58"/>
      <c r="K831" s="58"/>
      <c r="L831" s="58"/>
      <c r="M831" s="58"/>
    </row>
    <row r="832" ht="15.75" customHeight="1">
      <c r="G832" s="57"/>
      <c r="H832" s="57"/>
      <c r="I832" s="58"/>
      <c r="J832" s="58"/>
      <c r="K832" s="58"/>
      <c r="L832" s="58"/>
      <c r="M832" s="58"/>
    </row>
    <row r="833" ht="15.75" customHeight="1">
      <c r="G833" s="57"/>
      <c r="H833" s="57"/>
      <c r="I833" s="58"/>
      <c r="J833" s="58"/>
      <c r="K833" s="58"/>
      <c r="L833" s="58"/>
      <c r="M833" s="58"/>
    </row>
    <row r="834" ht="15.75" customHeight="1">
      <c r="G834" s="57"/>
      <c r="H834" s="57"/>
      <c r="I834" s="58"/>
      <c r="J834" s="58"/>
      <c r="K834" s="58"/>
      <c r="L834" s="58"/>
      <c r="M834" s="58"/>
    </row>
    <row r="835" ht="15.75" customHeight="1">
      <c r="G835" s="57"/>
      <c r="H835" s="57"/>
      <c r="I835" s="58"/>
      <c r="J835" s="58"/>
      <c r="K835" s="58"/>
      <c r="L835" s="58"/>
      <c r="M835" s="58"/>
    </row>
    <row r="836" ht="15.75" customHeight="1">
      <c r="G836" s="57"/>
      <c r="H836" s="57"/>
      <c r="I836" s="58"/>
      <c r="J836" s="58"/>
      <c r="K836" s="58"/>
      <c r="L836" s="58"/>
      <c r="M836" s="58"/>
    </row>
    <row r="837" ht="15.75" customHeight="1">
      <c r="G837" s="57"/>
      <c r="H837" s="57"/>
      <c r="I837" s="58"/>
      <c r="J837" s="58"/>
      <c r="K837" s="58"/>
      <c r="L837" s="58"/>
      <c r="M837" s="58"/>
    </row>
    <row r="838" ht="15.75" customHeight="1">
      <c r="G838" s="57"/>
      <c r="H838" s="57"/>
      <c r="I838" s="58"/>
      <c r="J838" s="58"/>
      <c r="K838" s="58"/>
      <c r="L838" s="58"/>
      <c r="M838" s="58"/>
    </row>
    <row r="839" ht="15.75" customHeight="1">
      <c r="G839" s="57"/>
      <c r="H839" s="57"/>
      <c r="I839" s="58"/>
      <c r="J839" s="58"/>
      <c r="K839" s="58"/>
      <c r="L839" s="58"/>
      <c r="M839" s="58"/>
    </row>
    <row r="840" ht="15.75" customHeight="1">
      <c r="G840" s="57"/>
      <c r="H840" s="57"/>
      <c r="I840" s="58"/>
      <c r="J840" s="58"/>
      <c r="K840" s="58"/>
      <c r="L840" s="58"/>
      <c r="M840" s="58"/>
    </row>
    <row r="841" ht="15.75" customHeight="1">
      <c r="G841" s="57"/>
      <c r="H841" s="57"/>
      <c r="I841" s="58"/>
      <c r="J841" s="58"/>
      <c r="K841" s="58"/>
      <c r="L841" s="58"/>
      <c r="M841" s="58"/>
    </row>
    <row r="842" ht="15.75" customHeight="1">
      <c r="G842" s="57"/>
      <c r="H842" s="57"/>
      <c r="I842" s="58"/>
      <c r="J842" s="58"/>
      <c r="K842" s="58"/>
      <c r="L842" s="58"/>
      <c r="M842" s="58"/>
    </row>
    <row r="843" ht="15.75" customHeight="1">
      <c r="G843" s="57"/>
      <c r="H843" s="57"/>
      <c r="I843" s="58"/>
      <c r="J843" s="58"/>
      <c r="K843" s="58"/>
      <c r="L843" s="58"/>
      <c r="M843" s="58"/>
    </row>
    <row r="844" ht="15.75" customHeight="1">
      <c r="G844" s="57"/>
      <c r="H844" s="57"/>
      <c r="I844" s="58"/>
      <c r="J844" s="58"/>
      <c r="K844" s="58"/>
      <c r="L844" s="58"/>
      <c r="M844" s="58"/>
    </row>
    <row r="845" ht="15.75" customHeight="1">
      <c r="G845" s="57"/>
      <c r="H845" s="57"/>
      <c r="I845" s="58"/>
      <c r="J845" s="58"/>
      <c r="K845" s="58"/>
      <c r="L845" s="58"/>
      <c r="M845" s="58"/>
    </row>
    <row r="846" ht="15.75" customHeight="1">
      <c r="G846" s="57"/>
      <c r="H846" s="57"/>
      <c r="I846" s="58"/>
      <c r="J846" s="58"/>
      <c r="K846" s="58"/>
      <c r="L846" s="58"/>
      <c r="M846" s="58"/>
    </row>
    <row r="847" ht="15.75" customHeight="1">
      <c r="G847" s="57"/>
      <c r="H847" s="57"/>
      <c r="I847" s="58"/>
      <c r="J847" s="58"/>
      <c r="K847" s="58"/>
      <c r="L847" s="58"/>
      <c r="M847" s="58"/>
    </row>
    <row r="848" ht="15.75" customHeight="1">
      <c r="G848" s="57"/>
      <c r="H848" s="57"/>
      <c r="I848" s="58"/>
      <c r="J848" s="58"/>
      <c r="K848" s="58"/>
      <c r="L848" s="58"/>
      <c r="M848" s="58"/>
    </row>
    <row r="849" ht="15.75" customHeight="1">
      <c r="G849" s="57"/>
      <c r="H849" s="57"/>
      <c r="I849" s="58"/>
      <c r="J849" s="58"/>
      <c r="K849" s="58"/>
      <c r="L849" s="58"/>
      <c r="M849" s="58"/>
    </row>
    <row r="850" ht="15.75" customHeight="1">
      <c r="G850" s="57"/>
      <c r="H850" s="57"/>
      <c r="I850" s="58"/>
      <c r="J850" s="58"/>
      <c r="K850" s="58"/>
      <c r="L850" s="58"/>
      <c r="M850" s="58"/>
    </row>
    <row r="851" ht="15.75" customHeight="1">
      <c r="G851" s="57"/>
      <c r="H851" s="57"/>
      <c r="I851" s="58"/>
      <c r="J851" s="58"/>
      <c r="K851" s="58"/>
      <c r="L851" s="58"/>
      <c r="M851" s="58"/>
    </row>
    <row r="852" ht="15.75" customHeight="1">
      <c r="G852" s="57"/>
      <c r="H852" s="57"/>
      <c r="I852" s="58"/>
      <c r="J852" s="58"/>
      <c r="K852" s="58"/>
      <c r="L852" s="58"/>
      <c r="M852" s="58"/>
    </row>
    <row r="853" ht="15.75" customHeight="1">
      <c r="G853" s="57"/>
      <c r="H853" s="57"/>
      <c r="I853" s="58"/>
      <c r="J853" s="58"/>
      <c r="K853" s="58"/>
      <c r="L853" s="58"/>
      <c r="M853" s="58"/>
    </row>
    <row r="854" ht="15.75" customHeight="1">
      <c r="G854" s="57"/>
      <c r="H854" s="57"/>
      <c r="I854" s="58"/>
      <c r="J854" s="58"/>
      <c r="K854" s="58"/>
      <c r="L854" s="58"/>
      <c r="M854" s="58"/>
    </row>
    <row r="855" ht="15.75" customHeight="1">
      <c r="G855" s="57"/>
      <c r="H855" s="57"/>
      <c r="I855" s="58"/>
      <c r="J855" s="58"/>
      <c r="K855" s="58"/>
      <c r="L855" s="58"/>
      <c r="M855" s="58"/>
    </row>
    <row r="856" ht="15.75" customHeight="1">
      <c r="G856" s="57"/>
      <c r="H856" s="57"/>
      <c r="I856" s="58"/>
      <c r="J856" s="58"/>
      <c r="K856" s="58"/>
      <c r="L856" s="58"/>
      <c r="M856" s="58"/>
    </row>
    <row r="857" ht="15.75" customHeight="1">
      <c r="G857" s="57"/>
      <c r="H857" s="57"/>
      <c r="I857" s="58"/>
      <c r="J857" s="58"/>
      <c r="K857" s="58"/>
      <c r="L857" s="58"/>
      <c r="M857" s="58"/>
    </row>
    <row r="858" ht="15.75" customHeight="1">
      <c r="G858" s="57"/>
      <c r="H858" s="57"/>
      <c r="I858" s="58"/>
      <c r="J858" s="58"/>
      <c r="K858" s="58"/>
      <c r="L858" s="58"/>
      <c r="M858" s="58"/>
    </row>
    <row r="859" ht="15.75" customHeight="1">
      <c r="G859" s="57"/>
      <c r="H859" s="57"/>
      <c r="I859" s="58"/>
      <c r="J859" s="58"/>
      <c r="K859" s="58"/>
      <c r="L859" s="58"/>
      <c r="M859" s="58"/>
    </row>
    <row r="860" ht="15.75" customHeight="1">
      <c r="G860" s="57"/>
      <c r="H860" s="57"/>
      <c r="I860" s="58"/>
      <c r="J860" s="58"/>
      <c r="K860" s="58"/>
      <c r="L860" s="58"/>
      <c r="M860" s="58"/>
    </row>
    <row r="861" ht="15.75" customHeight="1">
      <c r="G861" s="57"/>
      <c r="H861" s="57"/>
      <c r="I861" s="58"/>
      <c r="J861" s="58"/>
      <c r="K861" s="58"/>
      <c r="L861" s="58"/>
      <c r="M861" s="58"/>
    </row>
    <row r="862" ht="15.75" customHeight="1">
      <c r="G862" s="57"/>
      <c r="H862" s="57"/>
      <c r="I862" s="58"/>
      <c r="J862" s="58"/>
      <c r="K862" s="58"/>
      <c r="L862" s="58"/>
      <c r="M862" s="58"/>
    </row>
    <row r="863" ht="15.75" customHeight="1">
      <c r="G863" s="57"/>
      <c r="H863" s="57"/>
      <c r="I863" s="58"/>
      <c r="J863" s="58"/>
      <c r="K863" s="58"/>
      <c r="L863" s="58"/>
      <c r="M863" s="58"/>
    </row>
    <row r="864" ht="15.75" customHeight="1">
      <c r="G864" s="57"/>
      <c r="H864" s="57"/>
      <c r="I864" s="58"/>
      <c r="J864" s="58"/>
      <c r="K864" s="58"/>
      <c r="L864" s="58"/>
      <c r="M864" s="58"/>
    </row>
    <row r="865" ht="15.75" customHeight="1">
      <c r="G865" s="57"/>
      <c r="H865" s="57"/>
      <c r="I865" s="58"/>
      <c r="J865" s="58"/>
      <c r="K865" s="58"/>
      <c r="L865" s="58"/>
      <c r="M865" s="58"/>
    </row>
    <row r="866" ht="15.75" customHeight="1">
      <c r="G866" s="57"/>
      <c r="H866" s="57"/>
      <c r="I866" s="58"/>
      <c r="J866" s="58"/>
      <c r="K866" s="58"/>
      <c r="L866" s="58"/>
      <c r="M866" s="58"/>
    </row>
    <row r="867" ht="15.75" customHeight="1">
      <c r="G867" s="57"/>
      <c r="H867" s="57"/>
      <c r="I867" s="58"/>
      <c r="J867" s="58"/>
      <c r="K867" s="58"/>
      <c r="L867" s="58"/>
      <c r="M867" s="58"/>
    </row>
    <row r="868" ht="15.75" customHeight="1">
      <c r="G868" s="57"/>
      <c r="H868" s="57"/>
      <c r="I868" s="58"/>
      <c r="J868" s="58"/>
      <c r="K868" s="58"/>
      <c r="L868" s="58"/>
      <c r="M868" s="58"/>
    </row>
    <row r="869" ht="15.75" customHeight="1">
      <c r="G869" s="57"/>
      <c r="H869" s="57"/>
      <c r="I869" s="58"/>
      <c r="J869" s="58"/>
      <c r="K869" s="58"/>
      <c r="L869" s="58"/>
      <c r="M869" s="58"/>
    </row>
    <row r="870" ht="15.75" customHeight="1">
      <c r="G870" s="57"/>
      <c r="H870" s="57"/>
      <c r="I870" s="58"/>
      <c r="J870" s="58"/>
      <c r="K870" s="58"/>
      <c r="L870" s="58"/>
      <c r="M870" s="58"/>
    </row>
    <row r="871" ht="15.75" customHeight="1">
      <c r="G871" s="57"/>
      <c r="H871" s="57"/>
      <c r="I871" s="58"/>
      <c r="J871" s="58"/>
      <c r="K871" s="58"/>
      <c r="L871" s="58"/>
      <c r="M871" s="58"/>
    </row>
    <row r="872" ht="15.75" customHeight="1">
      <c r="G872" s="57"/>
      <c r="H872" s="57"/>
      <c r="I872" s="58"/>
      <c r="J872" s="58"/>
      <c r="K872" s="58"/>
      <c r="L872" s="58"/>
      <c r="M872" s="58"/>
    </row>
    <row r="873" ht="15.75" customHeight="1">
      <c r="G873" s="57"/>
      <c r="H873" s="57"/>
      <c r="I873" s="58"/>
      <c r="J873" s="58"/>
      <c r="K873" s="58"/>
      <c r="L873" s="58"/>
      <c r="M873" s="58"/>
    </row>
    <row r="874" ht="15.75" customHeight="1">
      <c r="G874" s="57"/>
      <c r="H874" s="57"/>
      <c r="I874" s="58"/>
      <c r="J874" s="58"/>
      <c r="K874" s="58"/>
      <c r="L874" s="58"/>
      <c r="M874" s="58"/>
    </row>
    <row r="875" ht="15.75" customHeight="1">
      <c r="G875" s="57"/>
      <c r="H875" s="57"/>
      <c r="I875" s="58"/>
      <c r="J875" s="58"/>
      <c r="K875" s="58"/>
      <c r="L875" s="58"/>
      <c r="M875" s="58"/>
    </row>
    <row r="876" ht="15.75" customHeight="1">
      <c r="G876" s="57"/>
      <c r="H876" s="57"/>
      <c r="I876" s="58"/>
      <c r="J876" s="58"/>
      <c r="K876" s="58"/>
      <c r="L876" s="58"/>
      <c r="M876" s="58"/>
    </row>
    <row r="877" ht="15.75" customHeight="1">
      <c r="G877" s="57"/>
      <c r="H877" s="57"/>
      <c r="I877" s="58"/>
      <c r="J877" s="58"/>
      <c r="K877" s="58"/>
      <c r="L877" s="58"/>
      <c r="M877" s="58"/>
    </row>
    <row r="878" ht="15.75" customHeight="1">
      <c r="G878" s="57"/>
      <c r="H878" s="57"/>
      <c r="I878" s="58"/>
      <c r="J878" s="58"/>
      <c r="K878" s="58"/>
      <c r="L878" s="58"/>
      <c r="M878" s="58"/>
    </row>
    <row r="879" ht="15.75" customHeight="1">
      <c r="G879" s="57"/>
      <c r="H879" s="57"/>
      <c r="I879" s="58"/>
      <c r="J879" s="58"/>
      <c r="K879" s="58"/>
      <c r="L879" s="58"/>
      <c r="M879" s="58"/>
    </row>
    <row r="880" ht="15.75" customHeight="1">
      <c r="G880" s="57"/>
      <c r="H880" s="57"/>
      <c r="I880" s="58"/>
      <c r="J880" s="58"/>
      <c r="K880" s="58"/>
      <c r="L880" s="58"/>
      <c r="M880" s="58"/>
    </row>
    <row r="881" ht="15.75" customHeight="1">
      <c r="G881" s="57"/>
      <c r="H881" s="57"/>
      <c r="I881" s="58"/>
      <c r="J881" s="58"/>
      <c r="K881" s="58"/>
      <c r="L881" s="58"/>
      <c r="M881" s="58"/>
    </row>
    <row r="882" ht="15.75" customHeight="1">
      <c r="G882" s="57"/>
      <c r="H882" s="57"/>
      <c r="I882" s="58"/>
      <c r="J882" s="58"/>
      <c r="K882" s="58"/>
      <c r="L882" s="58"/>
      <c r="M882" s="58"/>
    </row>
    <row r="883" ht="15.75" customHeight="1">
      <c r="G883" s="57"/>
      <c r="H883" s="57"/>
      <c r="I883" s="58"/>
      <c r="J883" s="58"/>
      <c r="K883" s="58"/>
      <c r="L883" s="58"/>
      <c r="M883" s="58"/>
    </row>
    <row r="884" ht="15.75" customHeight="1">
      <c r="G884" s="57"/>
      <c r="H884" s="57"/>
      <c r="I884" s="58"/>
      <c r="J884" s="58"/>
      <c r="K884" s="58"/>
      <c r="L884" s="58"/>
      <c r="M884" s="58"/>
    </row>
    <row r="885" ht="15.75" customHeight="1">
      <c r="G885" s="57"/>
      <c r="H885" s="57"/>
      <c r="I885" s="58"/>
      <c r="J885" s="58"/>
      <c r="K885" s="58"/>
      <c r="L885" s="58"/>
      <c r="M885" s="58"/>
    </row>
    <row r="886" ht="15.75" customHeight="1">
      <c r="G886" s="57"/>
      <c r="H886" s="57"/>
      <c r="I886" s="58"/>
      <c r="J886" s="58"/>
      <c r="K886" s="58"/>
      <c r="L886" s="58"/>
      <c r="M886" s="58"/>
    </row>
    <row r="887" ht="15.75" customHeight="1">
      <c r="G887" s="57"/>
      <c r="H887" s="57"/>
      <c r="I887" s="58"/>
      <c r="J887" s="58"/>
      <c r="K887" s="58"/>
      <c r="L887" s="58"/>
      <c r="M887" s="58"/>
    </row>
    <row r="888" ht="15.75" customHeight="1">
      <c r="G888" s="57"/>
      <c r="H888" s="57"/>
      <c r="I888" s="58"/>
      <c r="J888" s="58"/>
      <c r="K888" s="58"/>
      <c r="L888" s="58"/>
      <c r="M888" s="58"/>
    </row>
    <row r="889" ht="15.75" customHeight="1">
      <c r="G889" s="57"/>
      <c r="H889" s="57"/>
      <c r="I889" s="58"/>
      <c r="J889" s="58"/>
      <c r="K889" s="58"/>
      <c r="L889" s="58"/>
      <c r="M889" s="58"/>
    </row>
    <row r="890" ht="15.75" customHeight="1">
      <c r="G890" s="57"/>
      <c r="H890" s="57"/>
      <c r="I890" s="58"/>
      <c r="J890" s="58"/>
      <c r="K890" s="58"/>
      <c r="L890" s="58"/>
      <c r="M890" s="58"/>
    </row>
    <row r="891" ht="15.75" customHeight="1">
      <c r="G891" s="57"/>
      <c r="H891" s="57"/>
      <c r="I891" s="58"/>
      <c r="J891" s="58"/>
      <c r="K891" s="58"/>
      <c r="L891" s="58"/>
      <c r="M891" s="58"/>
    </row>
    <row r="892" ht="15.75" customHeight="1">
      <c r="G892" s="57"/>
      <c r="H892" s="57"/>
      <c r="I892" s="58"/>
      <c r="J892" s="58"/>
      <c r="K892" s="58"/>
      <c r="L892" s="58"/>
      <c r="M892" s="58"/>
    </row>
    <row r="893" ht="15.75" customHeight="1">
      <c r="G893" s="57"/>
      <c r="H893" s="57"/>
      <c r="I893" s="58"/>
      <c r="J893" s="58"/>
      <c r="K893" s="58"/>
      <c r="L893" s="58"/>
      <c r="M893" s="58"/>
    </row>
    <row r="894" ht="15.75" customHeight="1">
      <c r="G894" s="57"/>
      <c r="H894" s="57"/>
      <c r="I894" s="58"/>
      <c r="J894" s="58"/>
      <c r="K894" s="58"/>
      <c r="L894" s="58"/>
      <c r="M894" s="58"/>
    </row>
    <row r="895" ht="15.75" customHeight="1">
      <c r="G895" s="57"/>
      <c r="H895" s="57"/>
      <c r="I895" s="58"/>
      <c r="J895" s="58"/>
      <c r="K895" s="58"/>
      <c r="L895" s="58"/>
      <c r="M895" s="58"/>
    </row>
    <row r="896" ht="15.75" customHeight="1">
      <c r="G896" s="57"/>
      <c r="H896" s="57"/>
      <c r="I896" s="58"/>
      <c r="J896" s="58"/>
      <c r="K896" s="58"/>
      <c r="L896" s="58"/>
      <c r="M896" s="58"/>
    </row>
    <row r="897" ht="15.75" customHeight="1">
      <c r="G897" s="57"/>
      <c r="H897" s="57"/>
      <c r="I897" s="58"/>
      <c r="J897" s="58"/>
      <c r="K897" s="58"/>
      <c r="L897" s="58"/>
      <c r="M897" s="58"/>
    </row>
    <row r="898" ht="15.75" customHeight="1">
      <c r="G898" s="57"/>
      <c r="H898" s="57"/>
      <c r="I898" s="58"/>
      <c r="J898" s="58"/>
      <c r="K898" s="58"/>
      <c r="L898" s="58"/>
      <c r="M898" s="58"/>
    </row>
    <row r="899" ht="15.75" customHeight="1">
      <c r="G899" s="57"/>
      <c r="H899" s="57"/>
      <c r="I899" s="58"/>
      <c r="J899" s="58"/>
      <c r="K899" s="58"/>
      <c r="L899" s="58"/>
      <c r="M899" s="58"/>
    </row>
    <row r="900" ht="15.75" customHeight="1">
      <c r="G900" s="57"/>
      <c r="H900" s="57"/>
      <c r="I900" s="58"/>
      <c r="J900" s="58"/>
      <c r="K900" s="58"/>
      <c r="L900" s="58"/>
      <c r="M900" s="58"/>
    </row>
    <row r="901" ht="15.75" customHeight="1">
      <c r="G901" s="57"/>
      <c r="H901" s="57"/>
      <c r="I901" s="58"/>
      <c r="J901" s="58"/>
      <c r="K901" s="58"/>
      <c r="L901" s="58"/>
      <c r="M901" s="58"/>
    </row>
    <row r="902" ht="15.75" customHeight="1">
      <c r="G902" s="57"/>
      <c r="H902" s="57"/>
      <c r="I902" s="58"/>
      <c r="J902" s="58"/>
      <c r="K902" s="58"/>
      <c r="L902" s="58"/>
      <c r="M902" s="58"/>
    </row>
    <row r="903" ht="15.75" customHeight="1">
      <c r="G903" s="57"/>
      <c r="H903" s="57"/>
      <c r="I903" s="58"/>
      <c r="J903" s="58"/>
      <c r="K903" s="58"/>
      <c r="L903" s="58"/>
      <c r="M903" s="58"/>
    </row>
    <row r="904" ht="15.75" customHeight="1">
      <c r="G904" s="57"/>
      <c r="H904" s="57"/>
      <c r="I904" s="58"/>
      <c r="J904" s="58"/>
      <c r="K904" s="58"/>
      <c r="L904" s="58"/>
      <c r="M904" s="58"/>
    </row>
    <row r="905" ht="15.75" customHeight="1">
      <c r="G905" s="57"/>
      <c r="H905" s="57"/>
      <c r="I905" s="58"/>
      <c r="J905" s="58"/>
      <c r="K905" s="58"/>
      <c r="L905" s="58"/>
      <c r="M905" s="58"/>
    </row>
    <row r="906" ht="15.75" customHeight="1">
      <c r="G906" s="57"/>
      <c r="H906" s="57"/>
      <c r="I906" s="58"/>
      <c r="J906" s="58"/>
      <c r="K906" s="58"/>
      <c r="L906" s="58"/>
      <c r="M906" s="58"/>
    </row>
    <row r="907" ht="15.75" customHeight="1">
      <c r="G907" s="57"/>
      <c r="H907" s="57"/>
      <c r="I907" s="58"/>
      <c r="J907" s="58"/>
      <c r="K907" s="58"/>
      <c r="L907" s="58"/>
      <c r="M907" s="58"/>
    </row>
    <row r="908" ht="15.75" customHeight="1">
      <c r="G908" s="57"/>
      <c r="H908" s="57"/>
      <c r="I908" s="58"/>
      <c r="J908" s="58"/>
      <c r="K908" s="58"/>
      <c r="L908" s="58"/>
      <c r="M908" s="58"/>
    </row>
    <row r="909" ht="15.75" customHeight="1">
      <c r="G909" s="57"/>
      <c r="H909" s="57"/>
      <c r="I909" s="58"/>
      <c r="J909" s="58"/>
      <c r="K909" s="58"/>
      <c r="L909" s="58"/>
      <c r="M909" s="58"/>
    </row>
    <row r="910" ht="15.75" customHeight="1">
      <c r="G910" s="57"/>
      <c r="H910" s="57"/>
      <c r="I910" s="58"/>
      <c r="J910" s="58"/>
      <c r="K910" s="58"/>
      <c r="L910" s="58"/>
      <c r="M910" s="58"/>
    </row>
    <row r="911" ht="15.75" customHeight="1">
      <c r="G911" s="57"/>
      <c r="H911" s="57"/>
      <c r="I911" s="58"/>
      <c r="J911" s="58"/>
      <c r="K911" s="58"/>
      <c r="L911" s="58"/>
      <c r="M911" s="58"/>
    </row>
    <row r="912" ht="15.75" customHeight="1">
      <c r="G912" s="57"/>
      <c r="H912" s="57"/>
      <c r="I912" s="58"/>
      <c r="J912" s="58"/>
      <c r="K912" s="58"/>
      <c r="L912" s="58"/>
      <c r="M912" s="58"/>
    </row>
    <row r="913" ht="15.75" customHeight="1">
      <c r="G913" s="57"/>
      <c r="H913" s="57"/>
      <c r="I913" s="58"/>
      <c r="J913" s="58"/>
      <c r="K913" s="58"/>
      <c r="L913" s="58"/>
      <c r="M913" s="58"/>
    </row>
    <row r="914" ht="15.75" customHeight="1">
      <c r="G914" s="57"/>
      <c r="H914" s="57"/>
      <c r="I914" s="58"/>
      <c r="J914" s="58"/>
      <c r="K914" s="58"/>
      <c r="L914" s="58"/>
      <c r="M914" s="58"/>
    </row>
    <row r="915" ht="15.75" customHeight="1">
      <c r="G915" s="57"/>
      <c r="H915" s="57"/>
      <c r="I915" s="58"/>
      <c r="J915" s="58"/>
      <c r="K915" s="58"/>
      <c r="L915" s="58"/>
      <c r="M915" s="58"/>
    </row>
    <row r="916" ht="15.75" customHeight="1">
      <c r="G916" s="57"/>
      <c r="H916" s="57"/>
      <c r="I916" s="58"/>
      <c r="J916" s="58"/>
      <c r="K916" s="58"/>
      <c r="L916" s="58"/>
      <c r="M916" s="58"/>
    </row>
    <row r="917" ht="15.75" customHeight="1">
      <c r="G917" s="57"/>
      <c r="H917" s="57"/>
      <c r="I917" s="58"/>
      <c r="J917" s="58"/>
      <c r="K917" s="58"/>
      <c r="L917" s="58"/>
      <c r="M917" s="58"/>
    </row>
    <row r="918" ht="15.75" customHeight="1">
      <c r="G918" s="57"/>
      <c r="H918" s="57"/>
      <c r="I918" s="58"/>
      <c r="J918" s="58"/>
      <c r="K918" s="58"/>
      <c r="L918" s="58"/>
      <c r="M918" s="58"/>
    </row>
    <row r="919" ht="15.75" customHeight="1">
      <c r="G919" s="57"/>
      <c r="H919" s="57"/>
      <c r="I919" s="58"/>
      <c r="J919" s="58"/>
      <c r="K919" s="58"/>
      <c r="L919" s="58"/>
      <c r="M919" s="58"/>
    </row>
    <row r="920" ht="15.75" customHeight="1">
      <c r="G920" s="57"/>
      <c r="H920" s="57"/>
      <c r="I920" s="58"/>
      <c r="J920" s="58"/>
      <c r="K920" s="58"/>
      <c r="L920" s="58"/>
      <c r="M920" s="58"/>
    </row>
    <row r="921" ht="15.75" customHeight="1">
      <c r="G921" s="57"/>
      <c r="H921" s="57"/>
      <c r="I921" s="58"/>
      <c r="J921" s="58"/>
      <c r="K921" s="58"/>
      <c r="L921" s="58"/>
      <c r="M921" s="58"/>
    </row>
    <row r="922" ht="15.75" customHeight="1">
      <c r="G922" s="57"/>
      <c r="H922" s="57"/>
      <c r="I922" s="58"/>
      <c r="J922" s="58"/>
      <c r="K922" s="58"/>
      <c r="L922" s="58"/>
      <c r="M922" s="58"/>
    </row>
    <row r="923" ht="15.75" customHeight="1">
      <c r="G923" s="57"/>
      <c r="H923" s="57"/>
      <c r="I923" s="58"/>
      <c r="J923" s="58"/>
      <c r="K923" s="58"/>
      <c r="L923" s="58"/>
      <c r="M923" s="58"/>
    </row>
    <row r="924" ht="15.75" customHeight="1">
      <c r="G924" s="57"/>
      <c r="H924" s="57"/>
      <c r="I924" s="58"/>
      <c r="J924" s="58"/>
      <c r="K924" s="58"/>
      <c r="L924" s="58"/>
      <c r="M924" s="58"/>
    </row>
    <row r="925" ht="15.75" customHeight="1">
      <c r="G925" s="57"/>
      <c r="H925" s="57"/>
      <c r="I925" s="58"/>
      <c r="J925" s="58"/>
      <c r="K925" s="58"/>
      <c r="L925" s="58"/>
      <c r="M925" s="58"/>
    </row>
    <row r="926" ht="15.75" customHeight="1">
      <c r="G926" s="57"/>
      <c r="H926" s="57"/>
      <c r="I926" s="58"/>
      <c r="J926" s="58"/>
      <c r="K926" s="58"/>
      <c r="L926" s="58"/>
      <c r="M926" s="58"/>
    </row>
    <row r="927" ht="15.75" customHeight="1">
      <c r="G927" s="57"/>
      <c r="H927" s="57"/>
      <c r="I927" s="58"/>
      <c r="J927" s="58"/>
      <c r="K927" s="58"/>
      <c r="L927" s="58"/>
      <c r="M927" s="58"/>
    </row>
    <row r="928" ht="15.75" customHeight="1">
      <c r="G928" s="57"/>
      <c r="H928" s="57"/>
      <c r="I928" s="58"/>
      <c r="J928" s="58"/>
      <c r="K928" s="58"/>
      <c r="L928" s="58"/>
      <c r="M928" s="58"/>
    </row>
    <row r="929" ht="15.75" customHeight="1">
      <c r="G929" s="57"/>
      <c r="H929" s="57"/>
      <c r="I929" s="58"/>
      <c r="J929" s="58"/>
      <c r="K929" s="58"/>
      <c r="L929" s="58"/>
      <c r="M929" s="58"/>
    </row>
    <row r="930" ht="15.75" customHeight="1">
      <c r="G930" s="57"/>
      <c r="H930" s="57"/>
      <c r="I930" s="58"/>
      <c r="J930" s="58"/>
      <c r="K930" s="58"/>
      <c r="L930" s="58"/>
      <c r="M930" s="58"/>
    </row>
    <row r="931" ht="15.75" customHeight="1">
      <c r="G931" s="57"/>
      <c r="H931" s="57"/>
      <c r="I931" s="58"/>
      <c r="J931" s="58"/>
      <c r="K931" s="58"/>
      <c r="L931" s="58"/>
      <c r="M931" s="58"/>
    </row>
    <row r="932" ht="15.75" customHeight="1">
      <c r="G932" s="57"/>
      <c r="H932" s="57"/>
      <c r="I932" s="58"/>
      <c r="J932" s="58"/>
      <c r="K932" s="58"/>
      <c r="L932" s="58"/>
      <c r="M932" s="58"/>
    </row>
    <row r="933" ht="15.75" customHeight="1">
      <c r="G933" s="57"/>
      <c r="H933" s="57"/>
      <c r="I933" s="58"/>
      <c r="J933" s="58"/>
      <c r="K933" s="58"/>
      <c r="L933" s="58"/>
      <c r="M933" s="58"/>
    </row>
    <row r="934" ht="15.75" customHeight="1">
      <c r="G934" s="57"/>
      <c r="H934" s="57"/>
      <c r="I934" s="58"/>
      <c r="J934" s="58"/>
      <c r="K934" s="58"/>
      <c r="L934" s="58"/>
      <c r="M934" s="58"/>
    </row>
    <row r="935" ht="15.75" customHeight="1">
      <c r="G935" s="57"/>
      <c r="H935" s="57"/>
      <c r="I935" s="58"/>
      <c r="J935" s="58"/>
      <c r="K935" s="58"/>
      <c r="L935" s="58"/>
      <c r="M935" s="58"/>
    </row>
    <row r="936" ht="15.75" customHeight="1">
      <c r="G936" s="57"/>
      <c r="H936" s="57"/>
      <c r="I936" s="58"/>
      <c r="J936" s="58"/>
      <c r="K936" s="58"/>
      <c r="L936" s="58"/>
      <c r="M936" s="58"/>
    </row>
    <row r="937" ht="15.75" customHeight="1">
      <c r="G937" s="57"/>
      <c r="H937" s="57"/>
      <c r="I937" s="58"/>
      <c r="J937" s="58"/>
      <c r="K937" s="58"/>
      <c r="L937" s="58"/>
      <c r="M937" s="58"/>
    </row>
    <row r="938" ht="15.75" customHeight="1">
      <c r="G938" s="57"/>
      <c r="H938" s="57"/>
      <c r="I938" s="58"/>
      <c r="J938" s="58"/>
      <c r="K938" s="58"/>
      <c r="L938" s="58"/>
      <c r="M938" s="58"/>
    </row>
    <row r="939" ht="15.75" customHeight="1">
      <c r="G939" s="57"/>
      <c r="H939" s="57"/>
      <c r="I939" s="58"/>
      <c r="J939" s="58"/>
      <c r="K939" s="58"/>
      <c r="L939" s="58"/>
      <c r="M939" s="58"/>
    </row>
    <row r="940" ht="15.75" customHeight="1">
      <c r="G940" s="57"/>
      <c r="H940" s="57"/>
      <c r="I940" s="58"/>
      <c r="J940" s="58"/>
      <c r="K940" s="58"/>
      <c r="L940" s="58"/>
      <c r="M940" s="58"/>
    </row>
    <row r="941" ht="15.75" customHeight="1">
      <c r="G941" s="57"/>
      <c r="H941" s="57"/>
      <c r="I941" s="58"/>
      <c r="J941" s="58"/>
      <c r="K941" s="58"/>
      <c r="L941" s="58"/>
      <c r="M941" s="58"/>
    </row>
    <row r="942" ht="15.75" customHeight="1">
      <c r="G942" s="57"/>
      <c r="H942" s="57"/>
      <c r="I942" s="58"/>
      <c r="J942" s="58"/>
      <c r="K942" s="58"/>
      <c r="L942" s="58"/>
      <c r="M942" s="58"/>
    </row>
    <row r="943" ht="15.75" customHeight="1">
      <c r="G943" s="57"/>
      <c r="H943" s="57"/>
      <c r="I943" s="58"/>
      <c r="J943" s="58"/>
      <c r="K943" s="58"/>
      <c r="L943" s="58"/>
      <c r="M943" s="58"/>
    </row>
    <row r="944" ht="15.75" customHeight="1">
      <c r="G944" s="57"/>
      <c r="H944" s="57"/>
      <c r="I944" s="58"/>
      <c r="J944" s="58"/>
      <c r="K944" s="58"/>
      <c r="L944" s="58"/>
      <c r="M944" s="58"/>
    </row>
    <row r="945" ht="15.75" customHeight="1">
      <c r="G945" s="57"/>
      <c r="H945" s="57"/>
      <c r="I945" s="58"/>
      <c r="J945" s="58"/>
      <c r="K945" s="58"/>
      <c r="L945" s="58"/>
      <c r="M945" s="58"/>
    </row>
    <row r="946" ht="15.75" customHeight="1">
      <c r="G946" s="57"/>
      <c r="H946" s="57"/>
      <c r="I946" s="58"/>
      <c r="J946" s="58"/>
      <c r="K946" s="58"/>
      <c r="L946" s="58"/>
      <c r="M946" s="58"/>
    </row>
    <row r="947" ht="15.75" customHeight="1">
      <c r="G947" s="57"/>
      <c r="H947" s="57"/>
      <c r="I947" s="58"/>
      <c r="J947" s="58"/>
      <c r="K947" s="58"/>
      <c r="L947" s="58"/>
      <c r="M947" s="58"/>
    </row>
    <row r="948" ht="15.75" customHeight="1">
      <c r="G948" s="57"/>
      <c r="H948" s="57"/>
      <c r="I948" s="58"/>
      <c r="J948" s="58"/>
      <c r="K948" s="58"/>
      <c r="L948" s="58"/>
      <c r="M948" s="58"/>
    </row>
    <row r="949" ht="15.75" customHeight="1">
      <c r="G949" s="57"/>
      <c r="H949" s="57"/>
      <c r="I949" s="58"/>
      <c r="J949" s="58"/>
      <c r="K949" s="58"/>
      <c r="L949" s="58"/>
      <c r="M949" s="58"/>
    </row>
    <row r="950" ht="15.75" customHeight="1">
      <c r="G950" s="57"/>
      <c r="H950" s="57"/>
      <c r="I950" s="58"/>
      <c r="J950" s="58"/>
      <c r="K950" s="58"/>
      <c r="L950" s="58"/>
      <c r="M950" s="58"/>
    </row>
    <row r="951" ht="15.75" customHeight="1">
      <c r="G951" s="57"/>
      <c r="H951" s="57"/>
      <c r="I951" s="58"/>
      <c r="J951" s="58"/>
      <c r="K951" s="58"/>
      <c r="L951" s="58"/>
      <c r="M951" s="58"/>
    </row>
    <row r="952" ht="15.75" customHeight="1">
      <c r="G952" s="57"/>
      <c r="H952" s="57"/>
      <c r="I952" s="58"/>
      <c r="J952" s="58"/>
      <c r="K952" s="58"/>
      <c r="L952" s="58"/>
      <c r="M952" s="58"/>
    </row>
    <row r="953" ht="15.75" customHeight="1">
      <c r="G953" s="57"/>
      <c r="H953" s="57"/>
      <c r="I953" s="58"/>
      <c r="J953" s="58"/>
      <c r="K953" s="58"/>
      <c r="L953" s="58"/>
      <c r="M953" s="58"/>
    </row>
    <row r="954" ht="15.75" customHeight="1">
      <c r="G954" s="57"/>
      <c r="H954" s="57"/>
      <c r="I954" s="58"/>
      <c r="J954" s="58"/>
      <c r="K954" s="58"/>
      <c r="L954" s="58"/>
      <c r="M954" s="58"/>
    </row>
    <row r="955" ht="15.75" customHeight="1">
      <c r="G955" s="57"/>
      <c r="H955" s="57"/>
      <c r="I955" s="58"/>
      <c r="J955" s="58"/>
      <c r="K955" s="58"/>
      <c r="L955" s="58"/>
      <c r="M955" s="58"/>
    </row>
    <row r="956" ht="15.75" customHeight="1">
      <c r="G956" s="57"/>
      <c r="H956" s="57"/>
      <c r="I956" s="58"/>
      <c r="J956" s="58"/>
      <c r="K956" s="58"/>
      <c r="L956" s="58"/>
      <c r="M956" s="58"/>
    </row>
    <row r="957" ht="15.75" customHeight="1">
      <c r="G957" s="57"/>
      <c r="H957" s="57"/>
      <c r="I957" s="58"/>
      <c r="J957" s="58"/>
      <c r="K957" s="58"/>
      <c r="L957" s="58"/>
      <c r="M957" s="58"/>
    </row>
    <row r="958" ht="15.75" customHeight="1">
      <c r="G958" s="57"/>
      <c r="H958" s="57"/>
      <c r="I958" s="58"/>
      <c r="J958" s="58"/>
      <c r="K958" s="58"/>
      <c r="L958" s="58"/>
      <c r="M958" s="58"/>
    </row>
    <row r="959" ht="15.75" customHeight="1">
      <c r="G959" s="57"/>
      <c r="H959" s="57"/>
      <c r="I959" s="58"/>
      <c r="J959" s="58"/>
      <c r="K959" s="58"/>
      <c r="L959" s="58"/>
      <c r="M959" s="58"/>
    </row>
    <row r="960" ht="15.75" customHeight="1">
      <c r="G960" s="57"/>
      <c r="H960" s="57"/>
      <c r="I960" s="58"/>
      <c r="J960" s="58"/>
      <c r="K960" s="58"/>
      <c r="L960" s="58"/>
      <c r="M960" s="58"/>
    </row>
    <row r="961" ht="15.75" customHeight="1">
      <c r="G961" s="57"/>
      <c r="H961" s="57"/>
      <c r="I961" s="58"/>
      <c r="J961" s="58"/>
      <c r="K961" s="58"/>
      <c r="L961" s="58"/>
      <c r="M961" s="58"/>
    </row>
    <row r="962" ht="15.75" customHeight="1">
      <c r="G962" s="57"/>
      <c r="H962" s="57"/>
      <c r="I962" s="58"/>
      <c r="J962" s="58"/>
      <c r="K962" s="58"/>
      <c r="L962" s="58"/>
      <c r="M962" s="58"/>
    </row>
    <row r="963" ht="15.75" customHeight="1">
      <c r="G963" s="57"/>
      <c r="H963" s="57"/>
      <c r="I963" s="58"/>
      <c r="J963" s="58"/>
      <c r="K963" s="58"/>
      <c r="L963" s="58"/>
      <c r="M963" s="58"/>
    </row>
    <row r="964" ht="15.75" customHeight="1">
      <c r="G964" s="57"/>
      <c r="H964" s="57"/>
      <c r="I964" s="58"/>
      <c r="J964" s="58"/>
      <c r="K964" s="58"/>
      <c r="L964" s="58"/>
      <c r="M964" s="58"/>
    </row>
    <row r="965" ht="15.75" customHeight="1">
      <c r="G965" s="57"/>
      <c r="H965" s="57"/>
      <c r="I965" s="58"/>
      <c r="J965" s="58"/>
      <c r="K965" s="58"/>
      <c r="L965" s="58"/>
      <c r="M965" s="58"/>
    </row>
    <row r="966" ht="15.75" customHeight="1">
      <c r="G966" s="57"/>
      <c r="H966" s="57"/>
      <c r="I966" s="58"/>
      <c r="J966" s="58"/>
      <c r="K966" s="58"/>
      <c r="L966" s="58"/>
      <c r="M966" s="58"/>
    </row>
    <row r="967" ht="15.75" customHeight="1">
      <c r="G967" s="57"/>
      <c r="H967" s="57"/>
      <c r="I967" s="58"/>
      <c r="J967" s="58"/>
      <c r="K967" s="58"/>
      <c r="L967" s="58"/>
      <c r="M967" s="58"/>
    </row>
    <row r="968" ht="15.75" customHeight="1">
      <c r="G968" s="57"/>
      <c r="H968" s="57"/>
      <c r="I968" s="58"/>
      <c r="J968" s="58"/>
      <c r="K968" s="58"/>
      <c r="L968" s="58"/>
      <c r="M968" s="58"/>
    </row>
    <row r="969" ht="15.75" customHeight="1">
      <c r="G969" s="57"/>
      <c r="H969" s="57"/>
      <c r="I969" s="58"/>
      <c r="J969" s="58"/>
      <c r="K969" s="58"/>
      <c r="L969" s="58"/>
      <c r="M969" s="58"/>
    </row>
    <row r="970" ht="15.75" customHeight="1">
      <c r="G970" s="57"/>
      <c r="H970" s="57"/>
      <c r="I970" s="58"/>
      <c r="J970" s="58"/>
      <c r="K970" s="58"/>
      <c r="L970" s="58"/>
      <c r="M970" s="58"/>
    </row>
    <row r="971" ht="15.75" customHeight="1">
      <c r="G971" s="57"/>
      <c r="H971" s="57"/>
      <c r="I971" s="58"/>
      <c r="J971" s="58"/>
      <c r="K971" s="58"/>
      <c r="L971" s="58"/>
      <c r="M971" s="58"/>
    </row>
    <row r="972" ht="15.75" customHeight="1">
      <c r="G972" s="57"/>
      <c r="H972" s="57"/>
      <c r="I972" s="58"/>
      <c r="J972" s="58"/>
      <c r="K972" s="58"/>
      <c r="L972" s="58"/>
      <c r="M972" s="58"/>
    </row>
    <row r="973" ht="15.75" customHeight="1">
      <c r="G973" s="57"/>
      <c r="H973" s="57"/>
      <c r="I973" s="58"/>
      <c r="J973" s="58"/>
      <c r="K973" s="58"/>
      <c r="L973" s="58"/>
      <c r="M973" s="58"/>
    </row>
    <row r="974" ht="15.75" customHeight="1">
      <c r="G974" s="57"/>
      <c r="H974" s="57"/>
      <c r="I974" s="58"/>
      <c r="J974" s="58"/>
      <c r="K974" s="58"/>
      <c r="L974" s="58"/>
      <c r="M974" s="58"/>
    </row>
    <row r="975" ht="15.75" customHeight="1">
      <c r="G975" s="57"/>
      <c r="H975" s="57"/>
      <c r="I975" s="58"/>
      <c r="J975" s="58"/>
      <c r="K975" s="58"/>
      <c r="L975" s="58"/>
      <c r="M975" s="58"/>
    </row>
    <row r="976" ht="15.75" customHeight="1">
      <c r="G976" s="57"/>
      <c r="H976" s="57"/>
      <c r="I976" s="58"/>
      <c r="J976" s="58"/>
      <c r="K976" s="58"/>
      <c r="L976" s="58"/>
      <c r="M976" s="58"/>
    </row>
    <row r="977" ht="15.75" customHeight="1">
      <c r="G977" s="57"/>
      <c r="H977" s="57"/>
      <c r="I977" s="58"/>
      <c r="J977" s="58"/>
      <c r="K977" s="58"/>
      <c r="L977" s="58"/>
      <c r="M977" s="58"/>
    </row>
    <row r="978" ht="15.75" customHeight="1">
      <c r="G978" s="57"/>
      <c r="H978" s="57"/>
      <c r="I978" s="58"/>
      <c r="J978" s="58"/>
      <c r="K978" s="58"/>
      <c r="L978" s="58"/>
      <c r="M978" s="58"/>
    </row>
    <row r="979" ht="15.75" customHeight="1">
      <c r="G979" s="57"/>
      <c r="H979" s="57"/>
      <c r="I979" s="58"/>
      <c r="J979" s="58"/>
      <c r="K979" s="58"/>
      <c r="L979" s="58"/>
      <c r="M979" s="58"/>
    </row>
    <row r="980" ht="15.75" customHeight="1">
      <c r="G980" s="57"/>
      <c r="H980" s="57"/>
      <c r="I980" s="58"/>
      <c r="J980" s="58"/>
      <c r="K980" s="58"/>
      <c r="L980" s="58"/>
      <c r="M980" s="58"/>
    </row>
    <row r="981" ht="15.75" customHeight="1">
      <c r="G981" s="57"/>
      <c r="H981" s="57"/>
      <c r="I981" s="58"/>
      <c r="J981" s="58"/>
      <c r="K981" s="58"/>
      <c r="L981" s="58"/>
      <c r="M981" s="58"/>
    </row>
    <row r="982" ht="15.75" customHeight="1">
      <c r="G982" s="57"/>
      <c r="H982" s="57"/>
      <c r="I982" s="58"/>
      <c r="J982" s="58"/>
      <c r="K982" s="58"/>
      <c r="L982" s="58"/>
      <c r="M982" s="58"/>
    </row>
    <row r="983" ht="15.75" customHeight="1">
      <c r="G983" s="57"/>
      <c r="H983" s="57"/>
      <c r="I983" s="58"/>
      <c r="J983" s="58"/>
      <c r="K983" s="58"/>
      <c r="L983" s="58"/>
      <c r="M983" s="58"/>
    </row>
    <row r="984" ht="15.75" customHeight="1">
      <c r="G984" s="57"/>
      <c r="H984" s="57"/>
      <c r="I984" s="58"/>
      <c r="J984" s="58"/>
      <c r="K984" s="58"/>
      <c r="L984" s="58"/>
      <c r="M984" s="58"/>
    </row>
    <row r="985" ht="15.75" customHeight="1">
      <c r="G985" s="57"/>
      <c r="H985" s="57"/>
      <c r="I985" s="58"/>
      <c r="J985" s="58"/>
      <c r="K985" s="58"/>
      <c r="L985" s="58"/>
      <c r="M985" s="58"/>
    </row>
    <row r="986" ht="15.75" customHeight="1">
      <c r="G986" s="57"/>
      <c r="H986" s="57"/>
      <c r="I986" s="58"/>
      <c r="J986" s="58"/>
      <c r="K986" s="58"/>
      <c r="L986" s="58"/>
      <c r="M986" s="58"/>
    </row>
    <row r="987" ht="15.75" customHeight="1">
      <c r="G987" s="57"/>
      <c r="H987" s="57"/>
      <c r="I987" s="58"/>
      <c r="J987" s="58"/>
      <c r="K987" s="58"/>
      <c r="L987" s="58"/>
      <c r="M987" s="58"/>
    </row>
    <row r="988" ht="15.75" customHeight="1">
      <c r="G988" s="57"/>
      <c r="H988" s="57"/>
      <c r="I988" s="58"/>
      <c r="J988" s="58"/>
      <c r="K988" s="58"/>
      <c r="L988" s="58"/>
      <c r="M988" s="58"/>
    </row>
    <row r="989" ht="15.75" customHeight="1">
      <c r="G989" s="57"/>
      <c r="H989" s="57"/>
      <c r="I989" s="58"/>
      <c r="J989" s="58"/>
      <c r="K989" s="58"/>
      <c r="L989" s="58"/>
      <c r="M989" s="58"/>
    </row>
    <row r="990" ht="15.75" customHeight="1">
      <c r="G990" s="57"/>
      <c r="H990" s="57"/>
      <c r="I990" s="58"/>
      <c r="J990" s="58"/>
      <c r="K990" s="58"/>
      <c r="L990" s="58"/>
      <c r="M990" s="58"/>
    </row>
    <row r="991" ht="15.75" customHeight="1">
      <c r="G991" s="57"/>
      <c r="H991" s="57"/>
      <c r="I991" s="58"/>
      <c r="J991" s="58"/>
      <c r="K991" s="58"/>
      <c r="L991" s="58"/>
      <c r="M991" s="58"/>
    </row>
    <row r="992" ht="15.75" customHeight="1">
      <c r="G992" s="57"/>
      <c r="H992" s="57"/>
      <c r="I992" s="58"/>
      <c r="J992" s="58"/>
      <c r="K992" s="58"/>
      <c r="L992" s="58"/>
      <c r="M992" s="58"/>
    </row>
    <row r="993" ht="15.75" customHeight="1">
      <c r="G993" s="57"/>
      <c r="H993" s="57"/>
      <c r="I993" s="58"/>
      <c r="J993" s="58"/>
      <c r="K993" s="58"/>
      <c r="L993" s="58"/>
      <c r="M993" s="58"/>
    </row>
    <row r="994" ht="15.75" customHeight="1">
      <c r="G994" s="57"/>
      <c r="H994" s="57"/>
      <c r="I994" s="58"/>
      <c r="J994" s="58"/>
      <c r="K994" s="58"/>
      <c r="L994" s="58"/>
      <c r="M994" s="58"/>
    </row>
    <row r="995" ht="15.75" customHeight="1">
      <c r="G995" s="57"/>
      <c r="H995" s="57"/>
      <c r="I995" s="58"/>
      <c r="J995" s="58"/>
      <c r="K995" s="58"/>
      <c r="L995" s="58"/>
      <c r="M995" s="58"/>
    </row>
    <row r="996" ht="15.75" customHeight="1">
      <c r="G996" s="57"/>
      <c r="H996" s="57"/>
      <c r="I996" s="58"/>
      <c r="J996" s="58"/>
      <c r="K996" s="58"/>
      <c r="L996" s="58"/>
      <c r="M996" s="58"/>
    </row>
    <row r="997" ht="15.75" customHeight="1">
      <c r="G997" s="57"/>
      <c r="H997" s="57"/>
      <c r="I997" s="58"/>
      <c r="J997" s="58"/>
      <c r="K997" s="58"/>
      <c r="L997" s="58"/>
      <c r="M997" s="58"/>
    </row>
    <row r="998" ht="15.75" customHeight="1">
      <c r="G998" s="57"/>
      <c r="H998" s="57"/>
      <c r="I998" s="58"/>
      <c r="J998" s="58"/>
      <c r="K998" s="58"/>
      <c r="L998" s="58"/>
      <c r="M998" s="58"/>
    </row>
    <row r="999">
      <c r="G999" s="58"/>
      <c r="H999" s="58"/>
      <c r="I999" s="58"/>
      <c r="J999" s="58"/>
      <c r="K999" s="58"/>
      <c r="L999" s="58"/>
      <c r="M999" s="58"/>
    </row>
    <row r="1000">
      <c r="G1000" s="58"/>
      <c r="H1000" s="58"/>
      <c r="I1000" s="58"/>
      <c r="J1000" s="58"/>
      <c r="K1000" s="58"/>
      <c r="L1000" s="58"/>
      <c r="M1000" s="58"/>
    </row>
  </sheetData>
  <customSheetViews>
    <customSheetView guid="{5CA033D1-7861-43C6-AAE8-31256B01AD6C}" filter="1" showAutoFilter="1">
      <autoFilter ref="$H$1:$H$268"/>
      <extLst>
        <ext uri="GoogleSheetsCustomDataVersion1">
          <go:sheetsCustomData xmlns:go="http://customooxmlschemas.google.com/" filterViewId="2036968726"/>
        </ext>
      </extLst>
    </customSheetView>
  </customSheetViews>
  <conditionalFormatting sqref="A1:B998">
    <cfRule type="cellIs" dxfId="0" priority="1" operator="equal">
      <formula>"A"</formula>
    </cfRule>
  </conditionalFormatting>
  <conditionalFormatting sqref="A1:B998">
    <cfRule type="cellIs" dxfId="1" priority="2" operator="equal">
      <formula>"B"</formula>
    </cfRule>
  </conditionalFormatting>
  <hyperlinks>
    <hyperlink r:id="rId1" ref="C4"/>
    <hyperlink r:id="rId2" ref="C5"/>
    <hyperlink r:id="rId3" ref="C6"/>
    <hyperlink r:id="rId4" ref="C7"/>
    <hyperlink r:id="rId5" ref="C8"/>
    <hyperlink r:id="rId6" ref="C10"/>
    <hyperlink r:id="rId7" ref="C11"/>
    <hyperlink r:id="rId8" ref="C12"/>
    <hyperlink r:id="rId9" ref="C13"/>
    <hyperlink r:id="rId10" ref="C14"/>
    <hyperlink r:id="rId11" ref="C15"/>
    <hyperlink r:id="rId12" ref="C16"/>
    <hyperlink r:id="rId13" ref="C17"/>
    <hyperlink r:id="rId14" ref="C18"/>
    <hyperlink r:id="rId15" ref="C19"/>
    <hyperlink r:id="rId16" ref="C20"/>
    <hyperlink r:id="rId17" ref="C21"/>
    <hyperlink r:id="rId18" ref="C23"/>
    <hyperlink r:id="rId19" ref="C24"/>
    <hyperlink r:id="rId20" ref="C25"/>
    <hyperlink r:id="rId21" ref="C26"/>
    <hyperlink r:id="rId22" ref="C27"/>
    <hyperlink r:id="rId23" ref="C28"/>
    <hyperlink r:id="rId24" ref="C29"/>
    <hyperlink r:id="rId25" ref="C30"/>
    <hyperlink r:id="rId26" ref="C31"/>
    <hyperlink r:id="rId27" ref="C34"/>
    <hyperlink r:id="rId28" ref="C35"/>
    <hyperlink r:id="rId29" ref="C36"/>
    <hyperlink r:id="rId30" ref="C37"/>
    <hyperlink r:id="rId31" ref="C38"/>
    <hyperlink r:id="rId32" ref="C39"/>
    <hyperlink r:id="rId33" ref="C40"/>
    <hyperlink r:id="rId34" ref="C41"/>
    <hyperlink r:id="rId35" ref="C42"/>
    <hyperlink r:id="rId36" ref="C43"/>
  </hyperlinks>
  <printOptions/>
  <pageMargins bottom="0.75" footer="0.0" header="0.0" left="0.7" right="0.7" top="0.75"/>
  <pageSetup orientation="landscape"/>
  <drawing r:id="rId3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71"/>
    <col customWidth="1" min="2" max="2" width="23.0"/>
    <col customWidth="1" min="3" max="3" width="15.0"/>
    <col customWidth="1" min="4" max="4" width="27.43"/>
    <col customWidth="1" min="5" max="5" width="20.86"/>
    <col customWidth="1" min="6" max="6" width="21.43"/>
    <col customWidth="1" min="8" max="8" width="11.14"/>
    <col customWidth="1" min="9" max="9" width="13.71"/>
    <col customWidth="1" min="10" max="10" width="10.43"/>
  </cols>
  <sheetData>
    <row r="1" ht="15.0" customHeight="1">
      <c r="A1" s="71" t="s">
        <v>1001</v>
      </c>
      <c r="B1" s="71" t="s">
        <v>1002</v>
      </c>
      <c r="C1" s="72"/>
      <c r="D1" s="73"/>
    </row>
    <row r="2">
      <c r="A2" s="74" t="s">
        <v>342</v>
      </c>
      <c r="B2" s="75">
        <v>20.0</v>
      </c>
      <c r="D2" s="12" t="s">
        <v>1003</v>
      </c>
    </row>
    <row r="3">
      <c r="A3" s="74" t="s">
        <v>1004</v>
      </c>
      <c r="B3" s="75">
        <v>16.0</v>
      </c>
      <c r="J3" s="71"/>
    </row>
    <row r="4">
      <c r="A4" s="74" t="s">
        <v>1005</v>
      </c>
      <c r="B4" s="75">
        <v>5.0</v>
      </c>
      <c r="J4" s="76"/>
    </row>
    <row r="5">
      <c r="A5" s="74" t="s">
        <v>1006</v>
      </c>
      <c r="B5" s="75">
        <v>3.0</v>
      </c>
      <c r="J5" s="76"/>
    </row>
    <row r="6">
      <c r="A6" s="74" t="s">
        <v>1007</v>
      </c>
      <c r="B6" s="75">
        <v>3.0</v>
      </c>
      <c r="J6" s="76"/>
    </row>
    <row r="7">
      <c r="A7" s="74" t="s">
        <v>1008</v>
      </c>
      <c r="B7" s="75">
        <v>3.0</v>
      </c>
      <c r="J7" s="76"/>
    </row>
    <row r="8">
      <c r="A8" s="74" t="s">
        <v>378</v>
      </c>
      <c r="B8" s="75">
        <v>2.0</v>
      </c>
      <c r="J8" s="76"/>
    </row>
    <row r="9">
      <c r="A9" s="74" t="s">
        <v>1009</v>
      </c>
      <c r="B9" s="75">
        <v>2.0</v>
      </c>
      <c r="J9" s="76"/>
    </row>
    <row r="10">
      <c r="A10" s="74" t="s">
        <v>1010</v>
      </c>
      <c r="B10" s="75">
        <v>2.0</v>
      </c>
      <c r="J10" s="76"/>
    </row>
    <row r="11">
      <c r="A11" s="74" t="s">
        <v>921</v>
      </c>
      <c r="B11" s="75">
        <v>2.0</v>
      </c>
      <c r="J11" s="76"/>
    </row>
    <row r="12">
      <c r="A12" s="74" t="s">
        <v>1011</v>
      </c>
      <c r="B12" s="75">
        <v>2.0</v>
      </c>
      <c r="J12" s="76"/>
    </row>
    <row r="13">
      <c r="A13" s="74" t="s">
        <v>1012</v>
      </c>
      <c r="B13" s="75">
        <v>1.0</v>
      </c>
      <c r="J13" s="76"/>
    </row>
    <row r="14">
      <c r="A14" s="74" t="s">
        <v>1013</v>
      </c>
      <c r="B14" s="75">
        <v>1.0</v>
      </c>
      <c r="J14" s="76"/>
    </row>
    <row r="15">
      <c r="A15" s="77" t="s">
        <v>1014</v>
      </c>
      <c r="B15" s="73">
        <v>1.0</v>
      </c>
      <c r="J15" s="76"/>
    </row>
    <row r="16">
      <c r="A16" s="76" t="s">
        <v>1015</v>
      </c>
      <c r="B16" s="73">
        <v>1.0</v>
      </c>
      <c r="J16" s="76"/>
    </row>
    <row r="17">
      <c r="A17" s="74" t="s">
        <v>1016</v>
      </c>
      <c r="B17" s="75">
        <v>1.0</v>
      </c>
      <c r="J17" s="76"/>
    </row>
    <row r="18">
      <c r="A18" s="76" t="s">
        <v>1017</v>
      </c>
      <c r="B18" s="73">
        <v>1.0</v>
      </c>
      <c r="J18" s="77"/>
    </row>
    <row r="19">
      <c r="J19" s="76"/>
    </row>
    <row r="20">
      <c r="J20" s="76"/>
    </row>
    <row r="21">
      <c r="A21" s="74"/>
      <c r="B21" s="73"/>
    </row>
    <row r="22">
      <c r="A22" s="74"/>
      <c r="B22" s="73"/>
    </row>
    <row r="23">
      <c r="A23" s="74"/>
      <c r="B23" s="73"/>
    </row>
    <row r="24">
      <c r="A24" s="74"/>
      <c r="B24" s="73"/>
    </row>
    <row r="25">
      <c r="A25" s="74"/>
      <c r="B25" s="73"/>
      <c r="D25" s="11"/>
      <c r="G25" s="11"/>
    </row>
    <row r="27">
      <c r="A27" s="78" t="s">
        <v>1018</v>
      </c>
      <c r="B27" s="79" t="s">
        <v>148</v>
      </c>
      <c r="C27" s="79" t="s">
        <v>35</v>
      </c>
      <c r="D27" s="79" t="s">
        <v>1019</v>
      </c>
      <c r="E27" s="79" t="s">
        <v>1020</v>
      </c>
      <c r="F27" s="79" t="s">
        <v>1021</v>
      </c>
      <c r="G27" s="79" t="s">
        <v>203</v>
      </c>
      <c r="H27" s="79" t="s">
        <v>244</v>
      </c>
      <c r="I27" s="79" t="s">
        <v>1022</v>
      </c>
      <c r="J27" s="80" t="s">
        <v>1023</v>
      </c>
      <c r="K27" s="81"/>
      <c r="L27" s="81"/>
      <c r="M27" s="81"/>
      <c r="N27" s="81"/>
      <c r="O27" s="81"/>
      <c r="P27" s="81"/>
      <c r="Q27" s="81"/>
      <c r="R27" s="81"/>
      <c r="S27" s="81"/>
      <c r="T27" s="81"/>
      <c r="U27" s="81"/>
      <c r="V27" s="81"/>
      <c r="W27" s="81"/>
      <c r="X27" s="81"/>
      <c r="Y27" s="81"/>
      <c r="Z27" s="81"/>
      <c r="AA27" s="81"/>
      <c r="AB27" s="81"/>
      <c r="AC27" s="81"/>
      <c r="AD27" s="81"/>
    </row>
    <row r="28">
      <c r="A28" s="20" t="s">
        <v>342</v>
      </c>
      <c r="B28" s="82">
        <v>7.0</v>
      </c>
      <c r="C28" s="82">
        <v>14.0</v>
      </c>
      <c r="D28" s="82">
        <v>5.0</v>
      </c>
      <c r="E28" s="82">
        <v>3.0</v>
      </c>
      <c r="F28" s="82">
        <v>1.0</v>
      </c>
      <c r="G28" s="82">
        <v>4.0</v>
      </c>
      <c r="H28" s="82">
        <v>1.0</v>
      </c>
      <c r="I28" s="83">
        <v>2.0</v>
      </c>
      <c r="J28" s="11">
        <v>37.0</v>
      </c>
    </row>
    <row r="29">
      <c r="A29" s="20" t="s">
        <v>1004</v>
      </c>
      <c r="B29" s="82">
        <v>4.0</v>
      </c>
      <c r="C29" s="82">
        <v>9.0</v>
      </c>
      <c r="D29" s="82">
        <v>2.0</v>
      </c>
      <c r="E29" s="82">
        <v>3.0</v>
      </c>
      <c r="F29" s="82">
        <v>3.0</v>
      </c>
      <c r="G29" s="82">
        <v>4.0</v>
      </c>
      <c r="H29" s="82">
        <v>1.0</v>
      </c>
      <c r="I29" s="82"/>
      <c r="J29" s="11">
        <v>26.0</v>
      </c>
    </row>
    <row r="30">
      <c r="A30" s="20" t="s">
        <v>1005</v>
      </c>
      <c r="B30" s="82">
        <v>1.0</v>
      </c>
      <c r="C30" s="82">
        <v>1.0</v>
      </c>
      <c r="D30" s="82">
        <v>2.0</v>
      </c>
      <c r="E30" s="82">
        <v>2.0</v>
      </c>
      <c r="F30" s="82"/>
      <c r="G30" s="82"/>
      <c r="H30" s="82"/>
      <c r="I30" s="82"/>
      <c r="J30" s="11">
        <v>6.0</v>
      </c>
    </row>
    <row r="31">
      <c r="A31" s="20" t="s">
        <v>1006</v>
      </c>
      <c r="B31" s="82">
        <v>1.0</v>
      </c>
      <c r="C31" s="82">
        <v>3.0</v>
      </c>
      <c r="D31" s="82">
        <v>3.0</v>
      </c>
      <c r="E31" s="82">
        <v>3.0</v>
      </c>
      <c r="F31" s="82"/>
      <c r="G31" s="82">
        <v>1.0</v>
      </c>
      <c r="H31" s="82"/>
      <c r="I31" s="82"/>
      <c r="J31" s="11">
        <v>11.0</v>
      </c>
    </row>
    <row r="32">
      <c r="A32" s="20" t="s">
        <v>1009</v>
      </c>
      <c r="B32" s="82"/>
      <c r="C32" s="82">
        <v>1.0</v>
      </c>
      <c r="D32" s="82"/>
      <c r="E32" s="82"/>
      <c r="F32" s="82"/>
      <c r="G32" s="82"/>
      <c r="H32" s="82">
        <v>2.0</v>
      </c>
      <c r="I32" s="82"/>
      <c r="J32" s="11">
        <v>3.0</v>
      </c>
    </row>
    <row r="33">
      <c r="A33" s="20" t="s">
        <v>1012</v>
      </c>
      <c r="B33" s="82"/>
      <c r="C33" s="82">
        <v>1.0</v>
      </c>
      <c r="D33" s="82"/>
      <c r="E33" s="82"/>
      <c r="F33" s="82"/>
      <c r="G33" s="82"/>
      <c r="H33" s="82"/>
      <c r="I33" s="82"/>
      <c r="J33" s="11">
        <v>1.0</v>
      </c>
    </row>
    <row r="34">
      <c r="A34" s="20" t="s">
        <v>373</v>
      </c>
      <c r="B34" s="82">
        <v>1.0</v>
      </c>
      <c r="C34" s="82">
        <v>2.0</v>
      </c>
      <c r="D34" s="82"/>
      <c r="E34" s="82"/>
      <c r="F34" s="82"/>
      <c r="G34" s="82"/>
      <c r="H34" s="82"/>
      <c r="I34" s="82"/>
      <c r="J34" s="11">
        <v>3.0</v>
      </c>
    </row>
    <row r="35">
      <c r="A35" s="20" t="s">
        <v>1015</v>
      </c>
      <c r="B35" s="82"/>
      <c r="C35" s="82">
        <v>1.0</v>
      </c>
      <c r="D35" s="82"/>
      <c r="E35" s="82"/>
      <c r="F35" s="82"/>
      <c r="G35" s="82"/>
      <c r="H35" s="82"/>
      <c r="I35" s="82"/>
      <c r="J35" s="11">
        <v>1.0</v>
      </c>
    </row>
    <row r="36">
      <c r="A36" s="84" t="s">
        <v>1014</v>
      </c>
      <c r="B36" s="82"/>
      <c r="C36" s="82">
        <v>1.0</v>
      </c>
      <c r="D36" s="82"/>
      <c r="E36" s="82"/>
      <c r="F36" s="82"/>
      <c r="G36" s="82"/>
      <c r="H36" s="82"/>
      <c r="I36" s="82"/>
      <c r="J36" s="11">
        <v>1.0</v>
      </c>
    </row>
    <row r="37">
      <c r="A37" s="20" t="s">
        <v>1011</v>
      </c>
      <c r="B37" s="82">
        <v>2.0</v>
      </c>
      <c r="C37" s="82"/>
      <c r="D37" s="82"/>
      <c r="E37" s="82"/>
      <c r="F37" s="82"/>
      <c r="G37" s="82">
        <v>1.0</v>
      </c>
      <c r="H37" s="82"/>
      <c r="I37" s="82"/>
      <c r="J37" s="11">
        <v>3.0</v>
      </c>
    </row>
    <row r="38">
      <c r="A38" s="20" t="s">
        <v>1008</v>
      </c>
      <c r="B38" s="82">
        <v>1.0</v>
      </c>
      <c r="C38" s="82">
        <v>2.0</v>
      </c>
      <c r="D38" s="82">
        <v>1.0</v>
      </c>
      <c r="E38" s="82">
        <v>1.0</v>
      </c>
      <c r="F38" s="82"/>
      <c r="G38" s="82"/>
      <c r="H38" s="82"/>
      <c r="I38" s="82"/>
      <c r="J38" s="11">
        <v>5.0</v>
      </c>
    </row>
    <row r="39">
      <c r="A39" s="20" t="s">
        <v>1013</v>
      </c>
      <c r="B39" s="82"/>
      <c r="C39" s="82">
        <v>1.0</v>
      </c>
      <c r="D39" s="82"/>
      <c r="E39" s="82"/>
      <c r="F39" s="82"/>
      <c r="G39" s="82"/>
      <c r="H39" s="82"/>
      <c r="I39" s="82"/>
      <c r="J39" s="11">
        <v>1.0</v>
      </c>
    </row>
    <row r="40">
      <c r="A40" s="20" t="s">
        <v>1017</v>
      </c>
      <c r="B40" s="82"/>
      <c r="C40" s="82"/>
      <c r="D40" s="82">
        <v>1.0</v>
      </c>
      <c r="E40" s="82">
        <v>1.0</v>
      </c>
      <c r="F40" s="82"/>
      <c r="G40" s="82"/>
      <c r="H40" s="82"/>
      <c r="I40" s="82"/>
      <c r="J40" s="11">
        <v>2.0</v>
      </c>
    </row>
    <row r="41">
      <c r="A41" s="20" t="s">
        <v>1016</v>
      </c>
      <c r="B41" s="82"/>
      <c r="C41" s="82">
        <v>1.0</v>
      </c>
      <c r="D41" s="82"/>
      <c r="E41" s="82"/>
      <c r="F41" s="82"/>
      <c r="G41" s="82"/>
      <c r="H41" s="82"/>
      <c r="I41" s="82"/>
      <c r="J41" s="11">
        <v>1.0</v>
      </c>
    </row>
    <row r="42">
      <c r="A42" s="20" t="s">
        <v>1024</v>
      </c>
      <c r="B42" s="82">
        <v>2.0</v>
      </c>
      <c r="C42" s="82">
        <v>3.0</v>
      </c>
      <c r="D42" s="82">
        <v>1.0</v>
      </c>
      <c r="E42" s="82">
        <v>1.0</v>
      </c>
      <c r="F42" s="82"/>
      <c r="G42" s="82"/>
      <c r="H42" s="82"/>
      <c r="I42" s="82"/>
      <c r="J42" s="11">
        <v>7.0</v>
      </c>
    </row>
    <row r="43">
      <c r="A43" s="20" t="s">
        <v>378</v>
      </c>
      <c r="B43" s="82">
        <v>1.0</v>
      </c>
      <c r="C43" s="82">
        <v>2.0</v>
      </c>
      <c r="D43" s="82"/>
      <c r="E43" s="82"/>
      <c r="F43" s="82">
        <v>1.0</v>
      </c>
      <c r="G43" s="82"/>
      <c r="H43" s="82"/>
      <c r="I43" s="82"/>
      <c r="J43" s="11">
        <v>4.0</v>
      </c>
    </row>
    <row r="44">
      <c r="A44" s="20" t="s">
        <v>921</v>
      </c>
      <c r="B44" s="82">
        <v>1.0</v>
      </c>
      <c r="C44" s="82"/>
      <c r="D44" s="82">
        <v>2.0</v>
      </c>
      <c r="E44" s="82">
        <v>2.0</v>
      </c>
      <c r="F44" s="82"/>
      <c r="G44" s="82">
        <v>1.0</v>
      </c>
      <c r="H44" s="82"/>
      <c r="I44" s="82"/>
      <c r="J44" s="11">
        <v>6.0</v>
      </c>
    </row>
    <row r="45">
      <c r="A45" s="85"/>
      <c r="B45" s="82"/>
      <c r="C45" s="82"/>
      <c r="D45" s="82"/>
      <c r="E45" s="82"/>
      <c r="F45" s="82"/>
      <c r="G45" s="20"/>
      <c r="H45" s="20"/>
      <c r="I45" s="20"/>
      <c r="J45" s="86">
        <v>118.0</v>
      </c>
    </row>
    <row r="46">
      <c r="A46" s="85"/>
      <c r="B46" s="82"/>
      <c r="C46" s="82"/>
      <c r="D46" s="20"/>
      <c r="E46" s="20"/>
      <c r="F46" s="20"/>
      <c r="G46" s="82"/>
      <c r="H46" s="20"/>
      <c r="I46" s="20"/>
      <c r="J46" s="86"/>
    </row>
    <row r="47">
      <c r="A47" s="85"/>
      <c r="B47" s="82"/>
      <c r="C47" s="82"/>
      <c r="D47" s="82"/>
      <c r="E47" s="82"/>
      <c r="F47" s="82"/>
      <c r="G47" s="82"/>
      <c r="H47" s="82"/>
      <c r="I47" s="82"/>
      <c r="J47" s="86"/>
    </row>
    <row r="48">
      <c r="F48" s="87" t="s">
        <v>1025</v>
      </c>
      <c r="G48" s="87" t="s">
        <v>20</v>
      </c>
      <c r="H48" s="87" t="s">
        <v>41</v>
      </c>
      <c r="I48" s="87" t="s">
        <v>1026</v>
      </c>
      <c r="J48" s="88" t="s">
        <v>1023</v>
      </c>
    </row>
    <row r="49">
      <c r="F49" s="20" t="s">
        <v>1009</v>
      </c>
      <c r="G49" s="86">
        <v>2.0</v>
      </c>
      <c r="H49" s="20"/>
      <c r="I49" s="86"/>
      <c r="J49" s="89">
        <v>2.0</v>
      </c>
    </row>
    <row r="50">
      <c r="F50" s="20" t="s">
        <v>1012</v>
      </c>
      <c r="G50" s="86">
        <v>1.0</v>
      </c>
      <c r="H50" s="86">
        <v>1.0</v>
      </c>
      <c r="I50" s="20"/>
      <c r="J50" s="89">
        <v>2.0</v>
      </c>
    </row>
    <row r="51">
      <c r="F51" s="20" t="s">
        <v>373</v>
      </c>
      <c r="G51" s="86">
        <v>2.0</v>
      </c>
      <c r="H51" s="86">
        <v>1.0</v>
      </c>
      <c r="I51" s="20">
        <v>2.0</v>
      </c>
      <c r="J51" s="89">
        <v>5.0</v>
      </c>
    </row>
    <row r="52">
      <c r="F52" s="20" t="s">
        <v>1004</v>
      </c>
      <c r="G52" s="86">
        <v>15.0</v>
      </c>
      <c r="H52" s="20"/>
      <c r="I52" s="20">
        <v>8.0</v>
      </c>
      <c r="J52" s="89">
        <v>23.0</v>
      </c>
    </row>
    <row r="53">
      <c r="F53" s="20" t="s">
        <v>1015</v>
      </c>
      <c r="G53" s="86">
        <v>1.0</v>
      </c>
      <c r="H53" s="20"/>
      <c r="I53" s="20"/>
      <c r="J53" s="89">
        <v>1.0</v>
      </c>
    </row>
    <row r="54">
      <c r="F54" s="84" t="s">
        <v>1014</v>
      </c>
      <c r="G54" s="86">
        <v>1.0</v>
      </c>
      <c r="H54" s="20"/>
      <c r="I54" s="20"/>
      <c r="J54" s="89">
        <v>1.0</v>
      </c>
    </row>
    <row r="55">
      <c r="F55" s="20" t="s">
        <v>1011</v>
      </c>
      <c r="G55" s="86">
        <v>3.0</v>
      </c>
      <c r="H55" s="86"/>
      <c r="I55" s="20">
        <v>2.0</v>
      </c>
      <c r="J55" s="89">
        <v>5.0</v>
      </c>
    </row>
    <row r="56">
      <c r="F56" s="20" t="s">
        <v>1008</v>
      </c>
      <c r="G56" s="86">
        <v>3.0</v>
      </c>
      <c r="H56" s="20">
        <v>3.0</v>
      </c>
      <c r="I56" s="20">
        <v>1.0</v>
      </c>
      <c r="J56" s="89">
        <v>7.0</v>
      </c>
    </row>
    <row r="57">
      <c r="F57" s="20" t="s">
        <v>1005</v>
      </c>
      <c r="G57" s="86">
        <v>5.0</v>
      </c>
      <c r="H57" s="20">
        <v>1.0</v>
      </c>
      <c r="I57" s="20"/>
      <c r="J57" s="89">
        <v>6.0</v>
      </c>
    </row>
    <row r="58">
      <c r="F58" s="20" t="s">
        <v>1013</v>
      </c>
      <c r="G58" s="86">
        <v>1.0</v>
      </c>
      <c r="H58" s="86"/>
      <c r="I58" s="86"/>
      <c r="J58" s="89">
        <v>1.0</v>
      </c>
    </row>
    <row r="59">
      <c r="F59" s="20" t="s">
        <v>1017</v>
      </c>
      <c r="G59" s="86">
        <v>2.0</v>
      </c>
      <c r="H59" s="20"/>
      <c r="I59" s="20"/>
      <c r="J59" s="89">
        <v>2.0</v>
      </c>
    </row>
    <row r="60">
      <c r="F60" s="20" t="s">
        <v>1016</v>
      </c>
      <c r="G60" s="86">
        <v>2.0</v>
      </c>
      <c r="H60" s="20"/>
      <c r="I60" s="20">
        <v>1.0</v>
      </c>
      <c r="J60" s="89">
        <v>3.0</v>
      </c>
    </row>
    <row r="61">
      <c r="F61" s="20" t="s">
        <v>1007</v>
      </c>
      <c r="G61" s="86">
        <v>5.0</v>
      </c>
      <c r="H61" s="20">
        <v>2.0</v>
      </c>
      <c r="I61" s="20"/>
      <c r="J61" s="89">
        <v>7.0</v>
      </c>
    </row>
    <row r="62">
      <c r="F62" s="20" t="s">
        <v>1006</v>
      </c>
      <c r="G62" s="86">
        <v>2.0</v>
      </c>
      <c r="H62" s="20">
        <v>1.0</v>
      </c>
      <c r="I62" s="20">
        <v>1.0</v>
      </c>
      <c r="J62" s="89">
        <v>4.0</v>
      </c>
    </row>
    <row r="63">
      <c r="F63" s="20" t="s">
        <v>378</v>
      </c>
      <c r="G63" s="86">
        <v>2.0</v>
      </c>
      <c r="H63" s="20">
        <v>1.0</v>
      </c>
      <c r="I63" s="20"/>
      <c r="J63" s="89">
        <v>3.0</v>
      </c>
    </row>
    <row r="64">
      <c r="F64" s="20" t="s">
        <v>921</v>
      </c>
      <c r="G64" s="86">
        <v>2.0</v>
      </c>
      <c r="H64" s="86"/>
      <c r="I64" s="86">
        <v>1.0</v>
      </c>
      <c r="J64" s="89">
        <v>3.0</v>
      </c>
    </row>
    <row r="65">
      <c r="F65" s="20" t="s">
        <v>342</v>
      </c>
      <c r="G65" s="86">
        <v>17.0</v>
      </c>
      <c r="H65" s="20">
        <v>1.0</v>
      </c>
      <c r="I65" s="86">
        <v>5.0</v>
      </c>
      <c r="J65" s="89">
        <v>23.0</v>
      </c>
    </row>
    <row r="66">
      <c r="F66" s="85"/>
      <c r="G66" s="86"/>
      <c r="H66" s="20"/>
      <c r="I66" s="20"/>
      <c r="J66" s="89">
        <v>98.0</v>
      </c>
    </row>
    <row r="67">
      <c r="A67" s="85"/>
      <c r="B67" s="86"/>
      <c r="C67" s="20"/>
      <c r="D67" s="20"/>
      <c r="E67" s="89"/>
    </row>
    <row r="68">
      <c r="A68" s="85"/>
      <c r="B68" s="86"/>
      <c r="C68" s="86"/>
      <c r="D68" s="86"/>
      <c r="E68" s="89"/>
    </row>
    <row r="69">
      <c r="A69" s="85"/>
      <c r="B69" s="90"/>
      <c r="C69" s="91" t="s">
        <v>1027</v>
      </c>
      <c r="D69" s="92"/>
      <c r="E69" s="91" t="s">
        <v>1028</v>
      </c>
      <c r="F69" s="93"/>
      <c r="G69" s="93"/>
      <c r="H69" s="93"/>
      <c r="I69" s="93"/>
      <c r="J69" s="92"/>
      <c r="K69" s="90"/>
    </row>
    <row r="70">
      <c r="B70" s="94" t="s">
        <v>1018</v>
      </c>
      <c r="C70" s="95" t="s">
        <v>1029</v>
      </c>
      <c r="D70" s="94" t="s">
        <v>1030</v>
      </c>
      <c r="E70" s="95" t="s">
        <v>1031</v>
      </c>
      <c r="F70" s="94" t="s">
        <v>1032</v>
      </c>
      <c r="G70" s="94" t="s">
        <v>1033</v>
      </c>
      <c r="H70" s="94" t="s">
        <v>924</v>
      </c>
      <c r="I70" s="94" t="s">
        <v>1034</v>
      </c>
      <c r="J70" s="96" t="s">
        <v>1035</v>
      </c>
      <c r="K70" s="94" t="s">
        <v>1023</v>
      </c>
    </row>
    <row r="71">
      <c r="B71" s="97" t="s">
        <v>342</v>
      </c>
      <c r="C71" s="98">
        <v>7.0</v>
      </c>
      <c r="D71" s="98">
        <v>14.0</v>
      </c>
      <c r="E71" s="98">
        <v>5.0</v>
      </c>
      <c r="F71" s="98">
        <v>3.0</v>
      </c>
      <c r="G71" s="98">
        <v>1.0</v>
      </c>
      <c r="H71" s="98">
        <v>4.0</v>
      </c>
      <c r="I71" s="98">
        <v>1.0</v>
      </c>
      <c r="J71" s="99">
        <v>2.0</v>
      </c>
      <c r="K71" s="90">
        <v>37.0</v>
      </c>
    </row>
    <row r="72">
      <c r="B72" s="97" t="s">
        <v>1004</v>
      </c>
      <c r="C72" s="98">
        <v>4.0</v>
      </c>
      <c r="D72" s="98">
        <v>9.0</v>
      </c>
      <c r="E72" s="98">
        <v>2.0</v>
      </c>
      <c r="F72" s="98">
        <v>3.0</v>
      </c>
      <c r="G72" s="98">
        <v>3.0</v>
      </c>
      <c r="H72" s="98">
        <v>4.0</v>
      </c>
      <c r="I72" s="98">
        <v>1.0</v>
      </c>
      <c r="J72" s="98"/>
      <c r="K72" s="90">
        <v>26.0</v>
      </c>
    </row>
    <row r="73">
      <c r="B73" s="97" t="s">
        <v>1024</v>
      </c>
      <c r="C73" s="98">
        <v>2.0</v>
      </c>
      <c r="D73" s="98">
        <v>3.0</v>
      </c>
      <c r="E73" s="98">
        <v>1.0</v>
      </c>
      <c r="F73" s="98">
        <v>1.0</v>
      </c>
      <c r="G73" s="98"/>
      <c r="H73" s="98"/>
      <c r="I73" s="98"/>
      <c r="J73" s="98"/>
      <c r="K73" s="90">
        <v>6.0</v>
      </c>
    </row>
    <row r="74">
      <c r="B74" s="97" t="s">
        <v>1011</v>
      </c>
      <c r="C74" s="98">
        <v>2.0</v>
      </c>
      <c r="D74" s="98"/>
      <c r="E74" s="98"/>
      <c r="F74" s="98"/>
      <c r="G74" s="98"/>
      <c r="H74" s="98">
        <v>1.0</v>
      </c>
      <c r="I74" s="98"/>
      <c r="J74" s="98"/>
      <c r="K74" s="90">
        <v>11.0</v>
      </c>
    </row>
    <row r="75">
      <c r="B75" s="97" t="s">
        <v>1006</v>
      </c>
      <c r="C75" s="98">
        <v>1.0</v>
      </c>
      <c r="D75" s="98">
        <v>3.0</v>
      </c>
      <c r="E75" s="98">
        <v>3.0</v>
      </c>
      <c r="F75" s="98">
        <v>3.0</v>
      </c>
      <c r="G75" s="98"/>
      <c r="H75" s="98">
        <v>1.0</v>
      </c>
      <c r="I75" s="98"/>
      <c r="J75" s="98"/>
      <c r="K75" s="90">
        <v>3.0</v>
      </c>
    </row>
    <row r="76">
      <c r="B76" s="97" t="s">
        <v>1008</v>
      </c>
      <c r="C76" s="98">
        <v>1.0</v>
      </c>
      <c r="D76" s="98">
        <v>2.0</v>
      </c>
      <c r="E76" s="98">
        <v>1.0</v>
      </c>
      <c r="F76" s="98">
        <v>1.0</v>
      </c>
      <c r="G76" s="98"/>
      <c r="H76" s="98"/>
      <c r="I76" s="98"/>
      <c r="J76" s="98"/>
      <c r="K76" s="90">
        <v>1.0</v>
      </c>
    </row>
    <row r="77">
      <c r="B77" s="97" t="s">
        <v>378</v>
      </c>
      <c r="C77" s="98">
        <v>1.0</v>
      </c>
      <c r="D77" s="98">
        <v>2.0</v>
      </c>
      <c r="E77" s="98"/>
      <c r="F77" s="98"/>
      <c r="G77" s="98">
        <v>1.0</v>
      </c>
      <c r="H77" s="98"/>
      <c r="I77" s="98"/>
      <c r="J77" s="98"/>
      <c r="K77" s="90">
        <v>3.0</v>
      </c>
    </row>
    <row r="78">
      <c r="B78" s="97" t="s">
        <v>373</v>
      </c>
      <c r="C78" s="98">
        <v>1.0</v>
      </c>
      <c r="D78" s="98">
        <v>2.0</v>
      </c>
      <c r="E78" s="98"/>
      <c r="F78" s="98"/>
      <c r="G78" s="98"/>
      <c r="H78" s="98"/>
      <c r="I78" s="98"/>
      <c r="J78" s="98"/>
      <c r="K78" s="90">
        <v>1.0</v>
      </c>
    </row>
    <row r="79">
      <c r="B79" s="97" t="s">
        <v>1005</v>
      </c>
      <c r="C79" s="98">
        <v>1.0</v>
      </c>
      <c r="D79" s="98">
        <v>1.0</v>
      </c>
      <c r="E79" s="98">
        <v>2.0</v>
      </c>
      <c r="F79" s="98">
        <v>2.0</v>
      </c>
      <c r="G79" s="98"/>
      <c r="H79" s="98"/>
      <c r="I79" s="98"/>
      <c r="J79" s="98"/>
      <c r="K79" s="90">
        <v>1.0</v>
      </c>
    </row>
    <row r="80">
      <c r="B80" s="97" t="s">
        <v>921</v>
      </c>
      <c r="C80" s="98">
        <v>1.0</v>
      </c>
      <c r="D80" s="98"/>
      <c r="E80" s="98">
        <v>2.0</v>
      </c>
      <c r="F80" s="98">
        <v>2.0</v>
      </c>
      <c r="G80" s="98"/>
      <c r="H80" s="98">
        <v>1.0</v>
      </c>
      <c r="I80" s="98"/>
      <c r="J80" s="98"/>
      <c r="K80" s="90">
        <v>3.0</v>
      </c>
    </row>
    <row r="81">
      <c r="B81" s="97" t="s">
        <v>1009</v>
      </c>
      <c r="C81" s="98"/>
      <c r="D81" s="98">
        <v>1.0</v>
      </c>
      <c r="E81" s="98"/>
      <c r="F81" s="98"/>
      <c r="G81" s="98"/>
      <c r="H81" s="98"/>
      <c r="I81" s="98">
        <v>2.0</v>
      </c>
      <c r="J81" s="98"/>
      <c r="K81" s="90">
        <v>5.0</v>
      </c>
    </row>
    <row r="82">
      <c r="B82" s="97" t="s">
        <v>1012</v>
      </c>
      <c r="C82" s="98"/>
      <c r="D82" s="98">
        <v>1.0</v>
      </c>
      <c r="E82" s="98"/>
      <c r="F82" s="98"/>
      <c r="G82" s="98"/>
      <c r="H82" s="98"/>
      <c r="I82" s="98"/>
      <c r="J82" s="98"/>
      <c r="K82" s="90">
        <v>1.0</v>
      </c>
    </row>
    <row r="83">
      <c r="B83" s="97" t="s">
        <v>1015</v>
      </c>
      <c r="C83" s="98"/>
      <c r="D83" s="98">
        <v>1.0</v>
      </c>
      <c r="E83" s="98"/>
      <c r="F83" s="98"/>
      <c r="G83" s="98"/>
      <c r="H83" s="98"/>
      <c r="I83" s="98"/>
      <c r="J83" s="98"/>
      <c r="K83" s="90">
        <v>2.0</v>
      </c>
    </row>
    <row r="84">
      <c r="B84" s="100" t="s">
        <v>1014</v>
      </c>
      <c r="C84" s="98"/>
      <c r="D84" s="98">
        <v>1.0</v>
      </c>
      <c r="E84" s="98"/>
      <c r="F84" s="98"/>
      <c r="G84" s="98"/>
      <c r="H84" s="98"/>
      <c r="I84" s="98"/>
      <c r="J84" s="98"/>
      <c r="K84" s="90">
        <v>1.0</v>
      </c>
    </row>
    <row r="85">
      <c r="B85" s="97" t="s">
        <v>1013</v>
      </c>
      <c r="C85" s="98"/>
      <c r="D85" s="98">
        <v>1.0</v>
      </c>
      <c r="E85" s="98"/>
      <c r="F85" s="98"/>
      <c r="G85" s="98"/>
      <c r="H85" s="98"/>
      <c r="I85" s="98"/>
      <c r="J85" s="98"/>
      <c r="K85" s="90">
        <v>7.0</v>
      </c>
    </row>
    <row r="86">
      <c r="B86" s="97" t="s">
        <v>1016</v>
      </c>
      <c r="C86" s="98"/>
      <c r="D86" s="98">
        <v>1.0</v>
      </c>
      <c r="E86" s="98"/>
      <c r="F86" s="98"/>
      <c r="G86" s="98"/>
      <c r="H86" s="98"/>
      <c r="I86" s="98"/>
      <c r="J86" s="98"/>
      <c r="K86" s="90">
        <v>4.0</v>
      </c>
    </row>
    <row r="87">
      <c r="B87" s="97" t="s">
        <v>1017</v>
      </c>
      <c r="C87" s="98"/>
      <c r="D87" s="98"/>
      <c r="E87" s="98">
        <v>1.0</v>
      </c>
      <c r="F87" s="98">
        <v>1.0</v>
      </c>
      <c r="G87" s="98"/>
      <c r="H87" s="98"/>
      <c r="I87" s="98"/>
      <c r="J87" s="98"/>
      <c r="K87" s="90">
        <v>6.0</v>
      </c>
    </row>
    <row r="88">
      <c r="B88" s="101"/>
      <c r="C88" s="98"/>
      <c r="D88" s="98"/>
      <c r="E88" s="98"/>
      <c r="F88" s="98"/>
      <c r="G88" s="98"/>
      <c r="H88" s="97"/>
      <c r="I88" s="97"/>
      <c r="J88" s="97"/>
      <c r="K88" s="102">
        <v>118.0</v>
      </c>
    </row>
    <row r="93">
      <c r="D93" s="90"/>
      <c r="E93" s="91" t="s">
        <v>1028</v>
      </c>
      <c r="F93" s="93"/>
      <c r="G93" s="92"/>
      <c r="H93" s="90"/>
    </row>
    <row r="94">
      <c r="D94" s="103" t="s">
        <v>1036</v>
      </c>
      <c r="E94" s="104" t="s">
        <v>1037</v>
      </c>
      <c r="F94" s="104" t="s">
        <v>1038</v>
      </c>
      <c r="G94" s="104" t="s">
        <v>1039</v>
      </c>
      <c r="H94" s="105" t="s">
        <v>1040</v>
      </c>
    </row>
    <row r="95">
      <c r="D95" s="72" t="s">
        <v>342</v>
      </c>
      <c r="E95" s="102">
        <v>17.0</v>
      </c>
      <c r="F95" s="97">
        <v>1.0</v>
      </c>
      <c r="G95" s="102">
        <v>5.0</v>
      </c>
      <c r="H95" s="106">
        <f t="shared" ref="H95:H110" si="1">SUM(E95:G95)</f>
        <v>23</v>
      </c>
    </row>
    <row r="96">
      <c r="D96" s="72" t="s">
        <v>1004</v>
      </c>
      <c r="E96" s="102">
        <v>15.0</v>
      </c>
      <c r="F96" s="72"/>
      <c r="G96" s="97">
        <v>8.0</v>
      </c>
      <c r="H96" s="106">
        <f t="shared" si="1"/>
        <v>23</v>
      </c>
    </row>
    <row r="97">
      <c r="D97" s="72" t="s">
        <v>1007</v>
      </c>
      <c r="E97" s="102">
        <v>5.0</v>
      </c>
      <c r="F97" s="97">
        <v>2.0</v>
      </c>
      <c r="G97" s="72"/>
      <c r="H97" s="106">
        <f t="shared" si="1"/>
        <v>7</v>
      </c>
    </row>
    <row r="98">
      <c r="D98" s="72" t="s">
        <v>1005</v>
      </c>
      <c r="E98" s="102">
        <v>5.0</v>
      </c>
      <c r="F98" s="97">
        <v>1.0</v>
      </c>
      <c r="G98" s="72"/>
      <c r="H98" s="106">
        <f t="shared" si="1"/>
        <v>6</v>
      </c>
    </row>
    <row r="99">
      <c r="D99" s="72" t="s">
        <v>1008</v>
      </c>
      <c r="E99" s="102">
        <v>3.0</v>
      </c>
      <c r="F99" s="97">
        <v>3.0</v>
      </c>
      <c r="G99" s="97">
        <v>1.0</v>
      </c>
      <c r="H99" s="106">
        <f t="shared" si="1"/>
        <v>7</v>
      </c>
    </row>
    <row r="100">
      <c r="D100" s="72" t="s">
        <v>1011</v>
      </c>
      <c r="E100" s="102">
        <v>3.0</v>
      </c>
      <c r="F100" s="73"/>
      <c r="G100" s="97">
        <v>2.0</v>
      </c>
      <c r="H100" s="106">
        <f t="shared" si="1"/>
        <v>5</v>
      </c>
    </row>
    <row r="101">
      <c r="D101" s="72" t="s">
        <v>373</v>
      </c>
      <c r="E101" s="102">
        <v>2.0</v>
      </c>
      <c r="F101" s="102">
        <v>1.0</v>
      </c>
      <c r="G101" s="97">
        <v>2.0</v>
      </c>
      <c r="H101" s="106">
        <f t="shared" si="1"/>
        <v>5</v>
      </c>
    </row>
    <row r="102">
      <c r="D102" s="72" t="s">
        <v>1006</v>
      </c>
      <c r="E102" s="102">
        <v>2.0</v>
      </c>
      <c r="F102" s="97">
        <v>1.0</v>
      </c>
      <c r="G102" s="97">
        <v>1.0</v>
      </c>
      <c r="H102" s="106">
        <f t="shared" si="1"/>
        <v>4</v>
      </c>
    </row>
    <row r="103">
      <c r="D103" s="72" t="s">
        <v>378</v>
      </c>
      <c r="E103" s="102">
        <v>2.0</v>
      </c>
      <c r="F103" s="97">
        <v>1.0</v>
      </c>
      <c r="G103" s="72"/>
      <c r="H103" s="106">
        <f t="shared" si="1"/>
        <v>3</v>
      </c>
    </row>
    <row r="104">
      <c r="D104" s="72" t="s">
        <v>1016</v>
      </c>
      <c r="E104" s="102">
        <v>2.0</v>
      </c>
      <c r="F104" s="72"/>
      <c r="G104" s="97">
        <v>1.0</v>
      </c>
      <c r="H104" s="106">
        <f t="shared" si="1"/>
        <v>3</v>
      </c>
    </row>
    <row r="105">
      <c r="D105" s="72" t="s">
        <v>921</v>
      </c>
      <c r="E105" s="102">
        <v>2.0</v>
      </c>
      <c r="F105" s="73"/>
      <c r="G105" s="102">
        <v>1.0</v>
      </c>
      <c r="H105" s="106">
        <f t="shared" si="1"/>
        <v>3</v>
      </c>
    </row>
    <row r="106">
      <c r="D106" s="72" t="s">
        <v>1017</v>
      </c>
      <c r="E106" s="102">
        <v>2.0</v>
      </c>
      <c r="F106" s="72"/>
      <c r="G106" s="72"/>
      <c r="H106" s="106">
        <f t="shared" si="1"/>
        <v>2</v>
      </c>
    </row>
    <row r="107">
      <c r="D107" s="72" t="s">
        <v>1012</v>
      </c>
      <c r="E107" s="102">
        <v>1.0</v>
      </c>
      <c r="F107" s="102">
        <v>1.0</v>
      </c>
      <c r="G107" s="72"/>
      <c r="H107" s="106">
        <f t="shared" si="1"/>
        <v>2</v>
      </c>
    </row>
    <row r="108">
      <c r="D108" s="72" t="s">
        <v>1015</v>
      </c>
      <c r="E108" s="102">
        <v>1.0</v>
      </c>
      <c r="F108" s="72"/>
      <c r="G108" s="72"/>
      <c r="H108" s="106">
        <f t="shared" si="1"/>
        <v>1</v>
      </c>
    </row>
    <row r="109">
      <c r="D109" s="107" t="s">
        <v>1014</v>
      </c>
      <c r="E109" s="102">
        <v>1.0</v>
      </c>
      <c r="F109" s="72"/>
      <c r="G109" s="72"/>
      <c r="H109" s="106">
        <f t="shared" si="1"/>
        <v>1</v>
      </c>
    </row>
    <row r="110">
      <c r="D110" s="72" t="s">
        <v>1013</v>
      </c>
      <c r="E110" s="102">
        <v>1.0</v>
      </c>
      <c r="F110" s="73"/>
      <c r="G110" s="73"/>
      <c r="H110" s="106">
        <f t="shared" si="1"/>
        <v>1</v>
      </c>
    </row>
    <row r="111">
      <c r="D111" s="101"/>
      <c r="E111" s="73"/>
      <c r="F111" s="72"/>
      <c r="G111" s="72"/>
      <c r="H111" s="90">
        <v>96.0</v>
      </c>
    </row>
  </sheetData>
  <mergeCells count="4">
    <mergeCell ref="G25:M25"/>
    <mergeCell ref="C69:D69"/>
    <mergeCell ref="E69:J69"/>
    <mergeCell ref="E93:G93"/>
  </mergeCells>
  <conditionalFormatting sqref="G49:I65 E95:G110">
    <cfRule type="colorScale" priority="1">
      <colorScale>
        <cfvo type="min"/>
        <cfvo type="max"/>
        <color rgb="FFC9DAF8"/>
        <color rgb="FF3D85C6"/>
      </colorScale>
    </cfRule>
  </conditionalFormatting>
  <conditionalFormatting sqref="B28:I44 C71:J87">
    <cfRule type="colorScale" priority="2">
      <colorScale>
        <cfvo type="min"/>
        <cfvo type="max"/>
        <color rgb="FF9FC5E8"/>
        <color rgb="FF3D85C6"/>
      </colorScale>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2" max="2" width="37.43"/>
    <col customWidth="1" min="3" max="10" width="5.29"/>
    <col customWidth="1" min="11" max="11" width="4.86"/>
  </cols>
  <sheetData>
    <row r="1" ht="15.0" customHeight="1">
      <c r="B1" s="71" t="s">
        <v>1001</v>
      </c>
      <c r="C1" s="71" t="s">
        <v>1002</v>
      </c>
      <c r="D1" s="108"/>
      <c r="E1" s="73"/>
    </row>
    <row r="2" ht="15.0" customHeight="1">
      <c r="B2" s="109" t="s">
        <v>1041</v>
      </c>
      <c r="C2" s="110">
        <v>34.0</v>
      </c>
    </row>
    <row r="3" ht="15.0" customHeight="1">
      <c r="B3" s="109" t="s">
        <v>342</v>
      </c>
      <c r="C3" s="110">
        <v>22.0</v>
      </c>
    </row>
    <row r="4" ht="15.0" customHeight="1">
      <c r="B4" s="109" t="s">
        <v>1005</v>
      </c>
      <c r="C4" s="110">
        <v>18.0</v>
      </c>
    </row>
    <row r="5" ht="15.0" customHeight="1">
      <c r="B5" s="109" t="s">
        <v>1042</v>
      </c>
      <c r="C5" s="110">
        <v>13.0</v>
      </c>
    </row>
    <row r="6" ht="15.0" customHeight="1">
      <c r="B6" s="109" t="s">
        <v>1043</v>
      </c>
      <c r="C6" s="110">
        <v>11.0</v>
      </c>
    </row>
    <row r="7" ht="15.0" customHeight="1">
      <c r="B7" s="109" t="s">
        <v>378</v>
      </c>
      <c r="C7" s="110">
        <v>7.0</v>
      </c>
    </row>
    <row r="8" ht="15.0" customHeight="1">
      <c r="B8" s="109" t="s">
        <v>1044</v>
      </c>
      <c r="C8" s="110">
        <v>4.0</v>
      </c>
    </row>
    <row r="9" ht="15.0" customHeight="1">
      <c r="B9" s="109" t="s">
        <v>1045</v>
      </c>
      <c r="C9" s="110">
        <v>4.0</v>
      </c>
    </row>
    <row r="10" ht="15.0" customHeight="1">
      <c r="B10" s="109" t="s">
        <v>1046</v>
      </c>
      <c r="C10" s="110">
        <v>3.0</v>
      </c>
    </row>
    <row r="11" ht="15.0" customHeight="1">
      <c r="B11" s="109" t="s">
        <v>1009</v>
      </c>
      <c r="C11" s="110">
        <v>3.0</v>
      </c>
    </row>
    <row r="12" ht="15.0" customHeight="1">
      <c r="B12" s="109" t="s">
        <v>1047</v>
      </c>
      <c r="C12" s="110">
        <v>2.0</v>
      </c>
    </row>
    <row r="13" ht="15.0" customHeight="1">
      <c r="B13" s="109" t="s">
        <v>1048</v>
      </c>
      <c r="C13" s="110">
        <v>2.0</v>
      </c>
    </row>
    <row r="14" ht="15.0" customHeight="1">
      <c r="B14" s="109" t="s">
        <v>1049</v>
      </c>
      <c r="C14" s="110">
        <v>2.0</v>
      </c>
    </row>
    <row r="15" ht="15.0" customHeight="1">
      <c r="B15" s="109" t="s">
        <v>1050</v>
      </c>
      <c r="C15" s="110">
        <v>1.0</v>
      </c>
    </row>
    <row r="16" ht="15.0" customHeight="1">
      <c r="B16" s="109" t="s">
        <v>1051</v>
      </c>
      <c r="C16" s="110">
        <v>1.0</v>
      </c>
    </row>
    <row r="17" ht="15.0" customHeight="1">
      <c r="B17" s="109" t="s">
        <v>1052</v>
      </c>
      <c r="C17" s="110">
        <v>1.0</v>
      </c>
    </row>
    <row r="18" ht="15.0" customHeight="1">
      <c r="B18" s="109" t="s">
        <v>1053</v>
      </c>
      <c r="C18" s="110">
        <v>1.0</v>
      </c>
    </row>
    <row r="19" ht="15.0" customHeight="1">
      <c r="B19" s="109" t="s">
        <v>1054</v>
      </c>
      <c r="C19" s="110">
        <v>1.0</v>
      </c>
    </row>
    <row r="20" ht="15.0" customHeight="1">
      <c r="B20" s="109" t="s">
        <v>1055</v>
      </c>
      <c r="C20" s="110">
        <v>1.0</v>
      </c>
    </row>
    <row r="21" ht="15.0" customHeight="1">
      <c r="B21" s="109" t="s">
        <v>1008</v>
      </c>
      <c r="C21" s="110">
        <v>1.0</v>
      </c>
    </row>
    <row r="22" ht="15.0" customHeight="1">
      <c r="B22" s="109" t="s">
        <v>1056</v>
      </c>
      <c r="C22" s="110">
        <v>1.0</v>
      </c>
    </row>
    <row r="23" ht="15.0" customHeight="1">
      <c r="B23" s="109" t="s">
        <v>1057</v>
      </c>
      <c r="C23" s="110">
        <v>1.0</v>
      </c>
    </row>
    <row r="24" ht="15.0" customHeight="1">
      <c r="B24" s="109" t="s">
        <v>1058</v>
      </c>
      <c r="C24" s="110">
        <v>1.0</v>
      </c>
    </row>
    <row r="25" ht="15.0" customHeight="1">
      <c r="B25" s="109" t="s">
        <v>1059</v>
      </c>
      <c r="C25" s="110">
        <v>1.0</v>
      </c>
    </row>
    <row r="26">
      <c r="B26" s="109" t="s">
        <v>1060</v>
      </c>
      <c r="C26" s="110">
        <v>1.0</v>
      </c>
      <c r="H26" s="11"/>
    </row>
    <row r="27">
      <c r="B27" s="109" t="s">
        <v>1061</v>
      </c>
      <c r="C27" s="110">
        <v>1.0</v>
      </c>
      <c r="F27" s="11"/>
      <c r="G27" s="11"/>
    </row>
    <row r="28" ht="15.0" customHeight="1">
      <c r="B28" s="109" t="s">
        <v>1062</v>
      </c>
      <c r="C28" s="110">
        <v>1.0</v>
      </c>
    </row>
    <row r="32">
      <c r="B32" s="111" t="s">
        <v>1063</v>
      </c>
      <c r="C32" s="11" t="s">
        <v>1064</v>
      </c>
    </row>
    <row r="33">
      <c r="B33" s="112" t="s">
        <v>1018</v>
      </c>
      <c r="C33" s="113" t="s">
        <v>20</v>
      </c>
      <c r="D33" s="113" t="s">
        <v>41</v>
      </c>
      <c r="E33" s="113" t="s">
        <v>1065</v>
      </c>
      <c r="F33" s="113"/>
      <c r="G33" s="113"/>
      <c r="H33" s="113"/>
      <c r="I33" s="113"/>
      <c r="J33" s="113"/>
      <c r="K33" s="11"/>
      <c r="L33" s="11"/>
      <c r="M33" s="11"/>
      <c r="N33" s="11"/>
      <c r="O33" s="11"/>
      <c r="P33" s="11"/>
      <c r="Q33" s="11"/>
      <c r="R33" s="11"/>
      <c r="S33" s="11"/>
      <c r="T33" s="11"/>
      <c r="U33" s="11"/>
      <c r="V33" s="11"/>
      <c r="W33" s="11"/>
      <c r="X33" s="11"/>
      <c r="Y33" s="11"/>
      <c r="Z33" s="11"/>
      <c r="AA33" s="11"/>
      <c r="AB33" s="11"/>
      <c r="AC33" s="11"/>
      <c r="AD33" s="11"/>
      <c r="AE33" s="11"/>
    </row>
    <row r="34">
      <c r="B34" s="114" t="s">
        <v>1041</v>
      </c>
      <c r="C34" s="11">
        <v>32.0</v>
      </c>
      <c r="D34" s="11">
        <v>6.0</v>
      </c>
      <c r="E34" s="11">
        <v>1.0</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row>
    <row r="35">
      <c r="B35" s="114" t="s">
        <v>342</v>
      </c>
      <c r="C35" s="11">
        <v>18.0</v>
      </c>
      <c r="D35" s="11">
        <v>1.0</v>
      </c>
      <c r="E35" s="11">
        <v>2.0</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c r="B36" s="114" t="s">
        <v>1005</v>
      </c>
      <c r="C36" s="11">
        <v>12.0</v>
      </c>
      <c r="D36" s="11">
        <v>9.0</v>
      </c>
      <c r="E36" s="11">
        <v>2.0</v>
      </c>
    </row>
    <row r="37">
      <c r="B37" s="114" t="s">
        <v>1042</v>
      </c>
      <c r="C37" s="11">
        <v>11.0</v>
      </c>
    </row>
    <row r="38">
      <c r="B38" s="114" t="s">
        <v>1043</v>
      </c>
      <c r="C38" s="11">
        <v>6.0</v>
      </c>
      <c r="E38" s="11">
        <v>1.0</v>
      </c>
    </row>
    <row r="39">
      <c r="B39" s="114" t="s">
        <v>378</v>
      </c>
      <c r="C39" s="11">
        <v>8.0</v>
      </c>
    </row>
    <row r="40">
      <c r="B40" s="114" t="s">
        <v>1044</v>
      </c>
      <c r="C40" s="11">
        <v>2.0</v>
      </c>
      <c r="D40" s="11">
        <v>1.0</v>
      </c>
    </row>
    <row r="41">
      <c r="B41" s="114" t="s">
        <v>1009</v>
      </c>
      <c r="C41" s="11">
        <v>2.0</v>
      </c>
      <c r="E41" s="11">
        <v>1.0</v>
      </c>
    </row>
    <row r="42">
      <c r="B42" s="114" t="s">
        <v>1046</v>
      </c>
      <c r="C42" s="11">
        <v>10.0</v>
      </c>
    </row>
    <row r="43">
      <c r="B43" s="114" t="s">
        <v>1045</v>
      </c>
      <c r="C43" s="11">
        <v>3.0</v>
      </c>
    </row>
    <row r="44">
      <c r="B44" s="114" t="s">
        <v>1047</v>
      </c>
      <c r="C44" s="11">
        <v>2.0</v>
      </c>
      <c r="D44" s="11">
        <v>1.0</v>
      </c>
    </row>
    <row r="45">
      <c r="B45" s="114" t="s">
        <v>1050</v>
      </c>
      <c r="C45" s="11">
        <v>1.0</v>
      </c>
      <c r="D45" s="11">
        <v>1.0</v>
      </c>
    </row>
    <row r="46">
      <c r="B46" s="114" t="s">
        <v>1052</v>
      </c>
    </row>
    <row r="47">
      <c r="B47" s="114" t="s">
        <v>1053</v>
      </c>
    </row>
    <row r="48">
      <c r="B48" s="114" t="s">
        <v>1048</v>
      </c>
      <c r="C48" s="11">
        <v>1.0</v>
      </c>
    </row>
    <row r="49">
      <c r="B49" s="114" t="s">
        <v>1054</v>
      </c>
    </row>
    <row r="50">
      <c r="B50" s="114" t="s">
        <v>1055</v>
      </c>
      <c r="C50" s="11">
        <v>1.0</v>
      </c>
    </row>
    <row r="51">
      <c r="B51" s="114" t="s">
        <v>1008</v>
      </c>
      <c r="C51" s="11">
        <v>1.0</v>
      </c>
    </row>
    <row r="52">
      <c r="B52" s="114" t="s">
        <v>1056</v>
      </c>
      <c r="C52" s="11">
        <v>1.0</v>
      </c>
    </row>
    <row r="53">
      <c r="B53" s="114" t="s">
        <v>1057</v>
      </c>
      <c r="C53" s="11">
        <v>1.0</v>
      </c>
    </row>
    <row r="54">
      <c r="B54" s="114" t="s">
        <v>1049</v>
      </c>
    </row>
    <row r="55">
      <c r="B55" s="114" t="s">
        <v>1058</v>
      </c>
      <c r="C55" s="11">
        <v>1.0</v>
      </c>
    </row>
    <row r="56">
      <c r="B56" s="114" t="s">
        <v>1059</v>
      </c>
      <c r="C56" s="11">
        <v>1.0</v>
      </c>
    </row>
    <row r="57">
      <c r="B57" s="114" t="s">
        <v>1060</v>
      </c>
    </row>
    <row r="58">
      <c r="B58" s="114" t="s">
        <v>1061</v>
      </c>
    </row>
    <row r="59">
      <c r="B59" s="114" t="s">
        <v>1062</v>
      </c>
      <c r="D59" s="11">
        <v>1.0</v>
      </c>
    </row>
    <row r="60">
      <c r="B60" s="115" t="s">
        <v>1066</v>
      </c>
      <c r="C60" s="11">
        <v>1.0</v>
      </c>
    </row>
    <row r="61">
      <c r="A61" s="58"/>
      <c r="B61" s="116"/>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row>
    <row r="62">
      <c r="A62" s="58"/>
      <c r="B62" s="116"/>
      <c r="C62" s="57"/>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row>
    <row r="63">
      <c r="B63" s="117" t="s">
        <v>1027</v>
      </c>
      <c r="C63" s="118"/>
      <c r="D63" s="118"/>
      <c r="E63" s="118"/>
      <c r="F63" s="118"/>
      <c r="G63" s="118"/>
      <c r="H63" s="118"/>
      <c r="I63" s="118"/>
      <c r="J63" s="118"/>
      <c r="K63" s="118"/>
      <c r="L63" s="119"/>
    </row>
    <row r="64">
      <c r="B64" s="120" t="s">
        <v>1018</v>
      </c>
      <c r="C64" s="121" t="s">
        <v>1029</v>
      </c>
      <c r="D64" s="121" t="s">
        <v>1030</v>
      </c>
      <c r="E64" s="121" t="s">
        <v>1031</v>
      </c>
      <c r="F64" s="121" t="s">
        <v>1032</v>
      </c>
      <c r="G64" s="121" t="s">
        <v>1033</v>
      </c>
      <c r="H64" s="121" t="s">
        <v>924</v>
      </c>
      <c r="I64" s="121" t="s">
        <v>1034</v>
      </c>
      <c r="J64" s="121" t="s">
        <v>1035</v>
      </c>
      <c r="K64" s="121" t="s">
        <v>1023</v>
      </c>
      <c r="L64" s="122"/>
    </row>
    <row r="65">
      <c r="B65" s="123" t="s">
        <v>1041</v>
      </c>
      <c r="C65" s="124">
        <v>19.0</v>
      </c>
      <c r="D65" s="124">
        <v>18.0</v>
      </c>
      <c r="E65" s="124">
        <v>9.0</v>
      </c>
      <c r="F65" s="124">
        <v>10.0</v>
      </c>
      <c r="G65" s="124">
        <v>7.0</v>
      </c>
      <c r="H65" s="124">
        <v>17.0</v>
      </c>
      <c r="I65" s="124">
        <v>1.0</v>
      </c>
      <c r="J65" s="124">
        <v>1.0</v>
      </c>
      <c r="K65" s="125">
        <v>82.0</v>
      </c>
    </row>
    <row r="66">
      <c r="B66" s="123" t="s">
        <v>1005</v>
      </c>
      <c r="C66" s="124">
        <v>12.0</v>
      </c>
      <c r="D66" s="124">
        <v>11.0</v>
      </c>
      <c r="E66" s="124">
        <v>9.0</v>
      </c>
      <c r="F66" s="124">
        <v>2.0</v>
      </c>
      <c r="G66" s="126"/>
      <c r="H66" s="124">
        <v>8.0</v>
      </c>
      <c r="I66" s="124">
        <v>1.0</v>
      </c>
      <c r="J66" s="124">
        <v>2.0</v>
      </c>
      <c r="K66" s="125">
        <v>45.0</v>
      </c>
    </row>
    <row r="67">
      <c r="B67" s="123" t="s">
        <v>342</v>
      </c>
      <c r="C67" s="124">
        <v>11.0</v>
      </c>
      <c r="D67" s="124">
        <v>19.0</v>
      </c>
      <c r="E67" s="124">
        <v>1.0</v>
      </c>
      <c r="F67" s="124">
        <v>4.0</v>
      </c>
      <c r="G67" s="124">
        <v>3.0</v>
      </c>
      <c r="H67" s="124">
        <v>7.0</v>
      </c>
      <c r="I67" s="126"/>
      <c r="J67" s="126"/>
      <c r="K67" s="127">
        <v>45.0</v>
      </c>
    </row>
    <row r="68">
      <c r="B68" s="123" t="s">
        <v>1043</v>
      </c>
      <c r="C68" s="124">
        <v>5.0</v>
      </c>
      <c r="D68" s="124">
        <v>6.0</v>
      </c>
      <c r="E68" s="124">
        <v>3.0</v>
      </c>
      <c r="F68" s="124">
        <v>3.0</v>
      </c>
      <c r="G68" s="124">
        <v>1.0</v>
      </c>
      <c r="H68" s="124">
        <v>3.0</v>
      </c>
      <c r="I68" s="126"/>
      <c r="J68" s="126"/>
      <c r="K68" s="125">
        <v>21.0</v>
      </c>
    </row>
    <row r="69">
      <c r="B69" s="123" t="s">
        <v>1042</v>
      </c>
      <c r="C69" s="124">
        <v>4.0</v>
      </c>
      <c r="D69" s="124">
        <v>11.0</v>
      </c>
      <c r="E69" s="124">
        <v>3.0</v>
      </c>
      <c r="F69" s="124">
        <v>1.0</v>
      </c>
      <c r="G69" s="124">
        <v>1.0</v>
      </c>
      <c r="H69" s="124">
        <v>7.0</v>
      </c>
      <c r="I69" s="124">
        <v>2.0</v>
      </c>
      <c r="J69" s="124">
        <v>2.0</v>
      </c>
      <c r="K69" s="125">
        <v>31.0</v>
      </c>
    </row>
    <row r="70">
      <c r="B70" s="123" t="s">
        <v>378</v>
      </c>
      <c r="C70" s="124">
        <v>3.0</v>
      </c>
      <c r="D70" s="124">
        <v>7.0</v>
      </c>
      <c r="E70" s="124">
        <v>1.0</v>
      </c>
      <c r="F70" s="124">
        <v>1.0</v>
      </c>
      <c r="G70" s="124">
        <v>1.0</v>
      </c>
      <c r="H70" s="126"/>
      <c r="I70" s="126"/>
      <c r="J70" s="126"/>
      <c r="K70" s="125">
        <v>13.0</v>
      </c>
    </row>
    <row r="71">
      <c r="B71" s="123" t="s">
        <v>1044</v>
      </c>
      <c r="C71" s="124">
        <v>3.0</v>
      </c>
      <c r="D71" s="124">
        <v>3.0</v>
      </c>
      <c r="E71" s="124">
        <v>1.0</v>
      </c>
      <c r="F71" s="126"/>
      <c r="G71" s="126"/>
      <c r="H71" s="126"/>
      <c r="I71" s="126"/>
      <c r="J71" s="126"/>
      <c r="K71" s="125">
        <v>7.0</v>
      </c>
    </row>
    <row r="72">
      <c r="B72" s="123" t="s">
        <v>971</v>
      </c>
      <c r="C72" s="124">
        <v>2.0</v>
      </c>
      <c r="D72" s="124">
        <v>3.0</v>
      </c>
      <c r="E72" s="124">
        <v>3.0</v>
      </c>
      <c r="F72" s="126"/>
      <c r="G72" s="126"/>
      <c r="H72" s="126"/>
      <c r="I72" s="126"/>
      <c r="J72" s="126"/>
      <c r="K72" s="125">
        <v>8.0</v>
      </c>
    </row>
    <row r="73">
      <c r="B73" s="123" t="s">
        <v>1047</v>
      </c>
      <c r="C73" s="124">
        <v>2.0</v>
      </c>
      <c r="D73" s="126"/>
      <c r="E73" s="124">
        <v>2.0</v>
      </c>
      <c r="F73" s="126"/>
      <c r="G73" s="126"/>
      <c r="H73" s="126"/>
      <c r="I73" s="126"/>
      <c r="J73" s="126"/>
      <c r="K73" s="125">
        <v>4.0</v>
      </c>
    </row>
    <row r="74">
      <c r="B74" s="123" t="s">
        <v>1016</v>
      </c>
      <c r="C74" s="124">
        <v>1.0</v>
      </c>
      <c r="D74" s="124">
        <v>2.0</v>
      </c>
      <c r="E74" s="126"/>
      <c r="F74" s="126"/>
      <c r="G74" s="124">
        <v>1.0</v>
      </c>
      <c r="H74" s="124">
        <v>1.0</v>
      </c>
      <c r="I74" s="126"/>
      <c r="J74" s="126"/>
      <c r="K74" s="125">
        <v>5.0</v>
      </c>
    </row>
    <row r="75">
      <c r="B75" s="123" t="s">
        <v>1049</v>
      </c>
      <c r="C75" s="124">
        <v>1.0</v>
      </c>
      <c r="D75" s="124">
        <v>2.0</v>
      </c>
      <c r="E75" s="126"/>
      <c r="F75" s="126"/>
      <c r="G75" s="126"/>
      <c r="H75" s="124">
        <v>1.0</v>
      </c>
      <c r="I75" s="126"/>
      <c r="J75" s="126"/>
      <c r="K75" s="125">
        <v>4.0</v>
      </c>
    </row>
    <row r="76">
      <c r="B76" s="123" t="s">
        <v>1056</v>
      </c>
      <c r="C76" s="124">
        <v>1.0</v>
      </c>
      <c r="D76" s="124">
        <v>1.0</v>
      </c>
      <c r="E76" s="124">
        <v>1.0</v>
      </c>
      <c r="F76" s="126"/>
      <c r="G76" s="124">
        <v>1.0</v>
      </c>
      <c r="H76" s="124">
        <v>1.0</v>
      </c>
      <c r="I76" s="126"/>
      <c r="J76" s="126"/>
      <c r="K76" s="125">
        <v>4.0</v>
      </c>
    </row>
    <row r="77">
      <c r="B77" s="123" t="s">
        <v>1061</v>
      </c>
      <c r="C77" s="124">
        <v>1.0</v>
      </c>
      <c r="D77" s="124">
        <v>1.0</v>
      </c>
      <c r="E77" s="124">
        <v>1.0</v>
      </c>
      <c r="F77" s="126"/>
      <c r="G77" s="126"/>
      <c r="H77" s="126"/>
      <c r="I77" s="126"/>
      <c r="J77" s="126"/>
      <c r="K77" s="125">
        <v>3.0</v>
      </c>
    </row>
    <row r="78">
      <c r="B78" s="123" t="s">
        <v>1057</v>
      </c>
      <c r="C78" s="124">
        <v>1.0</v>
      </c>
      <c r="D78" s="124">
        <v>1.0</v>
      </c>
      <c r="E78" s="126"/>
      <c r="F78" s="124">
        <v>1.0</v>
      </c>
      <c r="G78" s="126"/>
      <c r="H78" s="126"/>
      <c r="I78" s="126"/>
      <c r="J78" s="126"/>
      <c r="K78" s="125">
        <v>3.0</v>
      </c>
    </row>
    <row r="79">
      <c r="B79" s="123" t="s">
        <v>1062</v>
      </c>
      <c r="C79" s="124">
        <v>1.0</v>
      </c>
      <c r="D79" s="124">
        <v>1.0</v>
      </c>
      <c r="E79" s="126"/>
      <c r="F79" s="124">
        <v>1.0</v>
      </c>
      <c r="G79" s="126"/>
      <c r="H79" s="126"/>
      <c r="I79" s="126"/>
      <c r="J79" s="126"/>
      <c r="K79" s="125">
        <v>3.0</v>
      </c>
    </row>
    <row r="80">
      <c r="B80" s="123" t="s">
        <v>1058</v>
      </c>
      <c r="C80" s="124">
        <v>1.0</v>
      </c>
      <c r="D80" s="124">
        <v>1.0</v>
      </c>
      <c r="E80" s="126"/>
      <c r="F80" s="126"/>
      <c r="G80" s="124">
        <v>1.0</v>
      </c>
      <c r="H80" s="126"/>
      <c r="I80" s="126"/>
      <c r="J80" s="126"/>
      <c r="K80" s="125">
        <v>3.0</v>
      </c>
    </row>
    <row r="81">
      <c r="B81" s="123" t="s">
        <v>1060</v>
      </c>
      <c r="C81" s="124">
        <v>1.0</v>
      </c>
      <c r="D81" s="124">
        <v>1.0</v>
      </c>
      <c r="E81" s="126"/>
      <c r="F81" s="126"/>
      <c r="G81" s="126"/>
      <c r="H81" s="124">
        <v>1.0</v>
      </c>
      <c r="I81" s="126"/>
      <c r="J81" s="126"/>
      <c r="K81" s="125">
        <v>3.0</v>
      </c>
    </row>
    <row r="82">
      <c r="B82" s="123" t="s">
        <v>1059</v>
      </c>
      <c r="C82" s="124">
        <v>1.0</v>
      </c>
      <c r="D82" s="124">
        <v>1.0</v>
      </c>
      <c r="E82" s="126"/>
      <c r="F82" s="126"/>
      <c r="G82" s="126"/>
      <c r="H82" s="126"/>
      <c r="I82" s="126"/>
      <c r="J82" s="126"/>
      <c r="K82" s="125">
        <v>2.0</v>
      </c>
    </row>
    <row r="83">
      <c r="B83" s="123" t="s">
        <v>1008</v>
      </c>
      <c r="C83" s="124">
        <v>1.0</v>
      </c>
      <c r="D83" s="126"/>
      <c r="E83" s="126"/>
      <c r="F83" s="124">
        <v>1.0</v>
      </c>
      <c r="G83" s="126"/>
      <c r="H83" s="124">
        <v>1.0</v>
      </c>
      <c r="I83" s="126"/>
      <c r="J83" s="126"/>
      <c r="K83" s="125">
        <v>3.0</v>
      </c>
    </row>
    <row r="84">
      <c r="B84" s="123" t="s">
        <v>1054</v>
      </c>
      <c r="C84" s="124">
        <v>1.0</v>
      </c>
      <c r="D84" s="126"/>
      <c r="E84" s="126"/>
      <c r="F84" s="126"/>
      <c r="G84" s="126"/>
      <c r="H84" s="124">
        <v>1.0</v>
      </c>
      <c r="I84" s="126"/>
      <c r="J84" s="126"/>
      <c r="K84" s="125">
        <v>2.0</v>
      </c>
    </row>
    <row r="85">
      <c r="B85" s="123" t="s">
        <v>1009</v>
      </c>
      <c r="C85" s="126"/>
      <c r="D85" s="124">
        <v>3.0</v>
      </c>
      <c r="E85" s="126"/>
      <c r="F85" s="126"/>
      <c r="G85" s="124">
        <v>2.0</v>
      </c>
      <c r="H85" s="124">
        <v>2.0</v>
      </c>
      <c r="I85" s="126"/>
      <c r="J85" s="126"/>
      <c r="K85" s="125">
        <v>3.0</v>
      </c>
    </row>
    <row r="86">
      <c r="B86" s="123" t="s">
        <v>1052</v>
      </c>
      <c r="C86" s="126"/>
      <c r="D86" s="124">
        <v>1.0</v>
      </c>
      <c r="E86" s="124">
        <v>1.0</v>
      </c>
      <c r="F86" s="124">
        <v>1.0</v>
      </c>
      <c r="G86" s="126"/>
      <c r="H86" s="126"/>
      <c r="I86" s="126"/>
      <c r="J86" s="126"/>
      <c r="K86" s="125">
        <v>3.0</v>
      </c>
    </row>
    <row r="87">
      <c r="B87" s="123" t="s">
        <v>1048</v>
      </c>
      <c r="C87" s="126"/>
      <c r="D87" s="124">
        <v>1.0</v>
      </c>
      <c r="E87" s="124">
        <v>1.0</v>
      </c>
      <c r="F87" s="126"/>
      <c r="G87" s="126"/>
      <c r="H87" s="124">
        <v>1.0</v>
      </c>
      <c r="I87" s="126"/>
      <c r="J87" s="126"/>
      <c r="K87" s="125">
        <v>3.0</v>
      </c>
    </row>
    <row r="88">
      <c r="B88" s="123" t="s">
        <v>1050</v>
      </c>
      <c r="C88" s="126"/>
      <c r="D88" s="124">
        <v>1.0</v>
      </c>
      <c r="E88" s="124">
        <v>1.0</v>
      </c>
      <c r="F88" s="126"/>
      <c r="G88" s="126"/>
      <c r="H88" s="126"/>
      <c r="I88" s="126"/>
      <c r="J88" s="126"/>
      <c r="K88" s="125">
        <v>2.0</v>
      </c>
    </row>
    <row r="89">
      <c r="B89" s="123" t="s">
        <v>1053</v>
      </c>
      <c r="C89" s="126"/>
      <c r="D89" s="124">
        <v>1.0</v>
      </c>
      <c r="E89" s="126"/>
      <c r="F89" s="126"/>
      <c r="G89" s="126"/>
      <c r="H89" s="126"/>
      <c r="I89" s="126"/>
      <c r="J89" s="126"/>
      <c r="K89" s="125">
        <v>1.0</v>
      </c>
    </row>
    <row r="90">
      <c r="B90" s="123" t="s">
        <v>1055</v>
      </c>
      <c r="C90" s="126"/>
      <c r="D90" s="124">
        <v>1.0</v>
      </c>
      <c r="E90" s="126"/>
      <c r="F90" s="126"/>
      <c r="G90" s="126"/>
      <c r="H90" s="126"/>
      <c r="I90" s="126"/>
      <c r="J90" s="126"/>
      <c r="K90" s="125">
        <v>1.0</v>
      </c>
    </row>
    <row r="91">
      <c r="B91" s="123" t="s">
        <v>1051</v>
      </c>
      <c r="C91" s="126"/>
      <c r="D91" s="126"/>
      <c r="E91" s="126"/>
      <c r="F91" s="124">
        <v>1.0</v>
      </c>
      <c r="G91" s="126"/>
      <c r="H91" s="124">
        <v>1.0</v>
      </c>
      <c r="I91" s="126"/>
      <c r="J91" s="126"/>
      <c r="K91" s="125">
        <v>2.0</v>
      </c>
    </row>
    <row r="92">
      <c r="B92" s="128"/>
      <c r="C92" s="128"/>
      <c r="D92" s="128"/>
      <c r="E92" s="128"/>
      <c r="F92" s="128"/>
      <c r="G92" s="128"/>
      <c r="H92" s="128"/>
      <c r="I92" s="128"/>
      <c r="J92" s="128"/>
      <c r="K92" s="128">
        <v>306.0</v>
      </c>
    </row>
    <row r="94">
      <c r="B94" s="129" t="s">
        <v>1067</v>
      </c>
      <c r="C94" s="118"/>
      <c r="D94" s="118"/>
      <c r="E94" s="118"/>
      <c r="F94" s="118"/>
      <c r="G94" s="118"/>
      <c r="H94" s="119"/>
      <c r="I94" s="30"/>
    </row>
    <row r="95">
      <c r="B95" s="120" t="s">
        <v>1036</v>
      </c>
      <c r="C95" s="130" t="s">
        <v>1037</v>
      </c>
      <c r="D95" s="130" t="s">
        <v>1038</v>
      </c>
      <c r="E95" s="131" t="s">
        <v>1068</v>
      </c>
      <c r="F95" s="130" t="s">
        <v>1040</v>
      </c>
    </row>
    <row r="96">
      <c r="B96" s="123" t="s">
        <v>1041</v>
      </c>
      <c r="C96" s="132">
        <v>32.0</v>
      </c>
      <c r="D96" s="133">
        <v>6.0</v>
      </c>
      <c r="E96" s="134">
        <v>1.0</v>
      </c>
      <c r="F96" s="135">
        <v>39.0</v>
      </c>
    </row>
    <row r="97">
      <c r="B97" s="123" t="s">
        <v>342</v>
      </c>
      <c r="C97" s="136">
        <v>18.0</v>
      </c>
      <c r="D97" s="134">
        <v>1.0</v>
      </c>
      <c r="E97" s="136">
        <v>2.0</v>
      </c>
      <c r="F97" s="135">
        <v>21.0</v>
      </c>
    </row>
    <row r="98">
      <c r="B98" s="123" t="s">
        <v>1005</v>
      </c>
      <c r="C98" s="136">
        <v>12.0</v>
      </c>
      <c r="D98" s="133">
        <v>9.0</v>
      </c>
      <c r="E98" s="136">
        <v>2.0</v>
      </c>
      <c r="F98" s="135">
        <v>23.0</v>
      </c>
    </row>
    <row r="99">
      <c r="B99" s="123" t="s">
        <v>1042</v>
      </c>
      <c r="C99" s="136">
        <v>11.0</v>
      </c>
      <c r="D99" s="137"/>
      <c r="E99" s="137"/>
      <c r="F99" s="135">
        <v>11.0</v>
      </c>
    </row>
    <row r="100">
      <c r="B100" s="123" t="s">
        <v>1016</v>
      </c>
      <c r="C100" s="136">
        <v>10.0</v>
      </c>
      <c r="D100" s="137"/>
      <c r="E100" s="137"/>
      <c r="F100" s="135">
        <v>10.0</v>
      </c>
    </row>
    <row r="101">
      <c r="B101" s="123" t="s">
        <v>378</v>
      </c>
      <c r="C101" s="133">
        <v>8.0</v>
      </c>
      <c r="D101" s="137"/>
      <c r="E101" s="137"/>
      <c r="F101" s="135">
        <v>8.0</v>
      </c>
    </row>
    <row r="102">
      <c r="B102" s="123" t="s">
        <v>1043</v>
      </c>
      <c r="C102" s="133">
        <v>6.0</v>
      </c>
      <c r="D102" s="137"/>
      <c r="E102" s="134">
        <v>1.0</v>
      </c>
      <c r="F102" s="135">
        <v>7.0</v>
      </c>
    </row>
    <row r="103">
      <c r="B103" s="123" t="s">
        <v>971</v>
      </c>
      <c r="C103" s="136">
        <v>3.0</v>
      </c>
      <c r="D103" s="137"/>
      <c r="E103" s="137"/>
      <c r="F103" s="135">
        <v>3.0</v>
      </c>
    </row>
    <row r="104">
      <c r="B104" s="123" t="s">
        <v>1044</v>
      </c>
      <c r="C104" s="136">
        <v>2.0</v>
      </c>
      <c r="D104" s="134">
        <v>1.0</v>
      </c>
      <c r="E104" s="137"/>
      <c r="F104" s="135">
        <v>3.0</v>
      </c>
    </row>
    <row r="105">
      <c r="B105" s="123" t="s">
        <v>1047</v>
      </c>
      <c r="C105" s="136">
        <v>2.0</v>
      </c>
      <c r="D105" s="134">
        <v>1.0</v>
      </c>
      <c r="E105" s="137"/>
      <c r="F105" s="135">
        <v>3.0</v>
      </c>
    </row>
    <row r="106">
      <c r="B106" s="123" t="s">
        <v>1009</v>
      </c>
      <c r="C106" s="136">
        <v>2.0</v>
      </c>
      <c r="D106" s="137"/>
      <c r="E106" s="138">
        <v>1.0</v>
      </c>
      <c r="F106" s="135">
        <v>3.0</v>
      </c>
    </row>
    <row r="107">
      <c r="B107" s="123" t="s">
        <v>1050</v>
      </c>
      <c r="C107" s="134">
        <v>1.0</v>
      </c>
      <c r="D107" s="134">
        <v>1.0</v>
      </c>
      <c r="E107" s="137"/>
      <c r="F107" s="135">
        <v>2.0</v>
      </c>
    </row>
    <row r="108">
      <c r="B108" s="139" t="s">
        <v>1051</v>
      </c>
      <c r="C108" s="134">
        <v>1.0</v>
      </c>
      <c r="D108" s="137"/>
      <c r="E108" s="137"/>
      <c r="F108" s="135">
        <v>1.0</v>
      </c>
    </row>
    <row r="109">
      <c r="B109" s="123" t="s">
        <v>1048</v>
      </c>
      <c r="C109" s="134">
        <v>1.0</v>
      </c>
      <c r="D109" s="137"/>
      <c r="E109" s="137"/>
      <c r="F109" s="135">
        <v>1.0</v>
      </c>
    </row>
    <row r="110">
      <c r="B110" s="123" t="s">
        <v>1055</v>
      </c>
      <c r="C110" s="134">
        <v>1.0</v>
      </c>
      <c r="D110" s="137"/>
      <c r="E110" s="137"/>
      <c r="F110" s="135">
        <v>1.0</v>
      </c>
    </row>
    <row r="111">
      <c r="B111" s="123" t="s">
        <v>1008</v>
      </c>
      <c r="C111" s="134">
        <v>1.0</v>
      </c>
      <c r="D111" s="137"/>
      <c r="E111" s="137"/>
      <c r="F111" s="135">
        <v>1.0</v>
      </c>
    </row>
    <row r="112">
      <c r="B112" s="123" t="s">
        <v>1056</v>
      </c>
      <c r="C112" s="134">
        <v>1.0</v>
      </c>
      <c r="D112" s="137"/>
      <c r="E112" s="137"/>
      <c r="F112" s="135">
        <v>1.0</v>
      </c>
    </row>
    <row r="113">
      <c r="B113" s="123" t="s">
        <v>1057</v>
      </c>
      <c r="C113" s="134">
        <v>1.0</v>
      </c>
      <c r="D113" s="137"/>
      <c r="E113" s="137"/>
      <c r="F113" s="135">
        <v>1.0</v>
      </c>
    </row>
    <row r="114">
      <c r="B114" s="123" t="s">
        <v>1058</v>
      </c>
      <c r="C114" s="134">
        <v>1.0</v>
      </c>
      <c r="D114" s="137"/>
      <c r="E114" s="137"/>
      <c r="F114" s="135">
        <v>1.0</v>
      </c>
    </row>
    <row r="115">
      <c r="B115" s="123" t="s">
        <v>1059</v>
      </c>
      <c r="C115" s="134">
        <v>1.0</v>
      </c>
      <c r="D115" s="137"/>
      <c r="E115" s="137"/>
      <c r="F115" s="135">
        <v>1.0</v>
      </c>
    </row>
    <row r="116">
      <c r="B116" s="123" t="s">
        <v>1062</v>
      </c>
      <c r="C116" s="137"/>
      <c r="D116" s="134">
        <v>1.0</v>
      </c>
      <c r="E116" s="137"/>
      <c r="F116" s="135">
        <v>1.0</v>
      </c>
    </row>
    <row r="117">
      <c r="B117" s="140"/>
      <c r="C117" s="141"/>
      <c r="D117" s="141"/>
      <c r="E117" s="141"/>
      <c r="F117" s="142">
        <v>142.0</v>
      </c>
    </row>
  </sheetData>
  <mergeCells count="3">
    <mergeCell ref="H26:O27"/>
    <mergeCell ref="B63:L63"/>
    <mergeCell ref="B94:H94"/>
  </mergeCells>
  <conditionalFormatting sqref="C65:J91">
    <cfRule type="colorScale" priority="1">
      <colorScale>
        <cfvo type="min"/>
        <cfvo type="percentile" val="50"/>
        <cfvo type="max"/>
        <color rgb="FFCFE2F3"/>
        <color rgb="FF6FA8DC"/>
        <color rgb="FF3D85C6"/>
      </colorScale>
    </cfRule>
  </conditionalFormatting>
  <conditionalFormatting sqref="C96:E116">
    <cfRule type="colorScale" priority="2">
      <colorScale>
        <cfvo type="min"/>
        <cfvo type="percentile" val="50"/>
        <cfvo type="max"/>
        <color rgb="FFCFE2F3"/>
        <color rgb="FF9FC5E8"/>
        <color rgb="FF3D85C6"/>
      </colorScale>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1.14"/>
    <col customWidth="1" min="2" max="2" width="85.0"/>
    <col customWidth="1" min="3" max="3" width="61.71"/>
    <col customWidth="1" min="4" max="4" width="40.86"/>
  </cols>
  <sheetData>
    <row r="1">
      <c r="A1" s="6"/>
      <c r="B1" s="7"/>
      <c r="C1" s="143"/>
      <c r="D1" s="143"/>
    </row>
    <row r="2" ht="15.0" customHeight="1">
      <c r="A2" s="144"/>
      <c r="B2" s="145" t="s">
        <v>4</v>
      </c>
      <c r="C2" s="146" t="s">
        <v>6</v>
      </c>
      <c r="D2" s="146" t="s">
        <v>5</v>
      </c>
    </row>
    <row r="3">
      <c r="A3" s="14"/>
      <c r="B3" s="15" t="s">
        <v>10</v>
      </c>
      <c r="C3" s="143"/>
      <c r="D3" s="143"/>
    </row>
    <row r="4">
      <c r="A4" s="14"/>
      <c r="B4" s="15" t="s">
        <v>11</v>
      </c>
      <c r="C4" s="143"/>
      <c r="D4" s="143"/>
    </row>
    <row r="5" ht="15.0" customHeight="1">
      <c r="A5" s="19" t="s">
        <v>12</v>
      </c>
      <c r="B5" s="3" t="s">
        <v>13</v>
      </c>
      <c r="C5" s="147" t="s">
        <v>14</v>
      </c>
      <c r="D5" s="147" t="s">
        <v>15</v>
      </c>
    </row>
    <row r="6">
      <c r="A6" s="19"/>
      <c r="B6" s="3" t="s">
        <v>19</v>
      </c>
      <c r="C6" s="147" t="s">
        <v>20</v>
      </c>
      <c r="D6" s="143"/>
    </row>
    <row r="7">
      <c r="A7" s="2"/>
      <c r="B7" s="3" t="s">
        <v>23</v>
      </c>
      <c r="C7" s="147" t="s">
        <v>20</v>
      </c>
      <c r="D7" s="143"/>
    </row>
    <row r="8">
      <c r="A8" s="2"/>
      <c r="B8" s="3" t="s">
        <v>24</v>
      </c>
      <c r="C8" s="147" t="s">
        <v>20</v>
      </c>
      <c r="D8" s="143"/>
    </row>
    <row r="9" ht="15.0" customHeight="1">
      <c r="A9" s="19" t="s">
        <v>25</v>
      </c>
      <c r="B9" s="3" t="s">
        <v>26</v>
      </c>
      <c r="C9" s="147" t="s">
        <v>1069</v>
      </c>
      <c r="D9" s="147" t="s">
        <v>28</v>
      </c>
    </row>
    <row r="10">
      <c r="A10" s="2"/>
      <c r="B10" s="3" t="s">
        <v>29</v>
      </c>
      <c r="C10" s="147" t="s">
        <v>1070</v>
      </c>
      <c r="D10" s="143"/>
    </row>
    <row r="11">
      <c r="A11" s="19"/>
      <c r="B11" s="3" t="s">
        <v>31</v>
      </c>
      <c r="C11" s="143"/>
      <c r="D11" s="143"/>
    </row>
    <row r="12">
      <c r="A12" s="2"/>
      <c r="B12" s="3" t="s">
        <v>32</v>
      </c>
      <c r="C12" s="147" t="s">
        <v>1070</v>
      </c>
      <c r="D12" s="143"/>
    </row>
    <row r="13" ht="15.0" customHeight="1">
      <c r="A13" s="19" t="s">
        <v>33</v>
      </c>
      <c r="B13" s="3" t="s">
        <v>34</v>
      </c>
      <c r="C13" s="147" t="s">
        <v>35</v>
      </c>
      <c r="D13" s="147" t="s">
        <v>36</v>
      </c>
    </row>
    <row r="14">
      <c r="A14" s="2"/>
      <c r="B14" s="3" t="s">
        <v>37</v>
      </c>
      <c r="C14" s="147" t="s">
        <v>1070</v>
      </c>
      <c r="D14" s="143"/>
    </row>
    <row r="15">
      <c r="A15" s="2"/>
      <c r="B15" s="3" t="s">
        <v>38</v>
      </c>
      <c r="C15" s="147" t="s">
        <v>39</v>
      </c>
      <c r="D15" s="143"/>
    </row>
    <row r="16">
      <c r="A16" s="2"/>
      <c r="B16" s="3" t="s">
        <v>40</v>
      </c>
      <c r="C16" s="147" t="s">
        <v>41</v>
      </c>
      <c r="D16" s="143"/>
    </row>
    <row r="17" ht="15.0" customHeight="1">
      <c r="A17" s="19" t="s">
        <v>42</v>
      </c>
      <c r="B17" s="3" t="s">
        <v>43</v>
      </c>
      <c r="C17" s="147" t="s">
        <v>44</v>
      </c>
      <c r="D17" s="147" t="s">
        <v>45</v>
      </c>
    </row>
    <row r="18">
      <c r="A18" s="19"/>
      <c r="B18" s="3" t="s">
        <v>46</v>
      </c>
      <c r="C18" s="147" t="s">
        <v>47</v>
      </c>
      <c r="D18" s="143"/>
    </row>
    <row r="19">
      <c r="A19" s="19"/>
      <c r="B19" s="3" t="s">
        <v>48</v>
      </c>
      <c r="C19" s="148" t="s">
        <v>20</v>
      </c>
      <c r="D19" s="143"/>
    </row>
    <row r="20">
      <c r="A20" s="19"/>
      <c r="B20" s="3" t="s">
        <v>1071</v>
      </c>
      <c r="C20" s="148" t="s">
        <v>50</v>
      </c>
      <c r="D20" s="143"/>
    </row>
    <row r="21" ht="15.0" customHeight="1">
      <c r="A21" s="19" t="s">
        <v>51</v>
      </c>
      <c r="B21" s="3" t="s">
        <v>52</v>
      </c>
      <c r="C21" s="147" t="s">
        <v>35</v>
      </c>
      <c r="D21" s="147" t="s">
        <v>53</v>
      </c>
    </row>
    <row r="22">
      <c r="A22" s="19"/>
      <c r="B22" s="3" t="s">
        <v>54</v>
      </c>
      <c r="C22" s="143"/>
      <c r="D22" s="143"/>
    </row>
    <row r="23">
      <c r="A23" s="2"/>
      <c r="B23" s="3" t="s">
        <v>55</v>
      </c>
      <c r="C23" s="147" t="s">
        <v>1072</v>
      </c>
      <c r="D23" s="143"/>
    </row>
    <row r="24" ht="15.0" customHeight="1">
      <c r="A24" s="2" t="s">
        <v>1073</v>
      </c>
      <c r="B24" s="3" t="s">
        <v>57</v>
      </c>
      <c r="C24" s="147" t="s">
        <v>44</v>
      </c>
      <c r="D24" s="147" t="s">
        <v>58</v>
      </c>
    </row>
    <row r="25">
      <c r="A25" s="2"/>
      <c r="B25" s="3" t="s">
        <v>59</v>
      </c>
      <c r="C25" s="147" t="s">
        <v>20</v>
      </c>
      <c r="D25" s="143"/>
    </row>
    <row r="26">
      <c r="A26" s="2"/>
      <c r="B26" s="3" t="s">
        <v>60</v>
      </c>
      <c r="C26" s="147" t="s">
        <v>1074</v>
      </c>
      <c r="D26" s="143"/>
    </row>
    <row r="27" ht="15.0" customHeight="1">
      <c r="A27" s="19" t="s">
        <v>61</v>
      </c>
      <c r="B27" s="3" t="s">
        <v>62</v>
      </c>
      <c r="C27" s="147" t="s">
        <v>1075</v>
      </c>
      <c r="D27" s="147" t="s">
        <v>64</v>
      </c>
    </row>
    <row r="28">
      <c r="A28" s="2"/>
      <c r="B28" s="3" t="s">
        <v>65</v>
      </c>
      <c r="C28" s="147" t="s">
        <v>1076</v>
      </c>
      <c r="D28" s="143"/>
    </row>
    <row r="29" ht="15.0" customHeight="1">
      <c r="A29" s="19" t="s">
        <v>67</v>
      </c>
      <c r="B29" s="3" t="s">
        <v>68</v>
      </c>
      <c r="C29" s="147" t="s">
        <v>35</v>
      </c>
      <c r="D29" s="147" t="s">
        <v>69</v>
      </c>
    </row>
    <row r="30">
      <c r="A30" s="2"/>
      <c r="B30" s="3" t="s">
        <v>70</v>
      </c>
      <c r="C30" s="147" t="s">
        <v>1072</v>
      </c>
      <c r="D30" s="143"/>
    </row>
    <row r="31">
      <c r="A31" s="2"/>
      <c r="B31" s="3" t="s">
        <v>71</v>
      </c>
      <c r="C31" s="147" t="s">
        <v>72</v>
      </c>
      <c r="D31" s="143"/>
    </row>
    <row r="32" ht="15.0" customHeight="1">
      <c r="A32" s="19" t="s">
        <v>73</v>
      </c>
      <c r="B32" s="3" t="s">
        <v>74</v>
      </c>
      <c r="C32" s="147" t="s">
        <v>75</v>
      </c>
      <c r="D32" s="147" t="s">
        <v>28</v>
      </c>
    </row>
    <row r="33">
      <c r="A33" s="2"/>
      <c r="B33" s="3" t="s">
        <v>76</v>
      </c>
      <c r="C33" s="147" t="s">
        <v>1070</v>
      </c>
      <c r="D33" s="143"/>
    </row>
    <row r="34">
      <c r="A34" s="2"/>
      <c r="B34" s="3" t="s">
        <v>77</v>
      </c>
      <c r="C34" s="147" t="s">
        <v>1077</v>
      </c>
      <c r="D34" s="143"/>
    </row>
    <row r="35" ht="15.0" customHeight="1">
      <c r="A35" s="19" t="s">
        <v>79</v>
      </c>
      <c r="B35" s="3" t="s">
        <v>80</v>
      </c>
      <c r="C35" s="147" t="s">
        <v>81</v>
      </c>
      <c r="D35" s="147" t="s">
        <v>82</v>
      </c>
    </row>
    <row r="36">
      <c r="A36" s="2"/>
      <c r="B36" s="3" t="s">
        <v>83</v>
      </c>
      <c r="C36" s="147" t="s">
        <v>84</v>
      </c>
      <c r="D36" s="143"/>
    </row>
    <row r="37">
      <c r="A37" s="2"/>
      <c r="B37" s="3" t="s">
        <v>85</v>
      </c>
      <c r="C37" s="147" t="s">
        <v>86</v>
      </c>
      <c r="D37" s="143"/>
    </row>
    <row r="38" ht="15.0" customHeight="1">
      <c r="A38" s="19" t="s">
        <v>87</v>
      </c>
      <c r="B38" s="3" t="s">
        <v>88</v>
      </c>
      <c r="C38" s="147" t="s">
        <v>1078</v>
      </c>
      <c r="D38" s="149" t="s">
        <v>90</v>
      </c>
    </row>
    <row r="39">
      <c r="A39" s="2"/>
      <c r="B39" s="3" t="s">
        <v>91</v>
      </c>
      <c r="C39" s="143"/>
      <c r="D39" s="143"/>
    </row>
    <row r="40">
      <c r="A40" s="2"/>
      <c r="B40" s="3" t="s">
        <v>92</v>
      </c>
      <c r="C40" s="148" t="s">
        <v>84</v>
      </c>
      <c r="D40" s="143"/>
    </row>
    <row r="41" ht="15.0" customHeight="1">
      <c r="A41" s="19" t="s">
        <v>93</v>
      </c>
      <c r="B41" s="3" t="s">
        <v>94</v>
      </c>
      <c r="C41" s="147" t="s">
        <v>95</v>
      </c>
      <c r="D41" s="147" t="s">
        <v>96</v>
      </c>
    </row>
    <row r="42">
      <c r="A42" s="2"/>
      <c r="B42" s="3" t="s">
        <v>97</v>
      </c>
      <c r="C42" s="147" t="s">
        <v>1070</v>
      </c>
      <c r="D42" s="143"/>
    </row>
    <row r="43">
      <c r="A43" s="2"/>
      <c r="B43" s="3" t="s">
        <v>98</v>
      </c>
      <c r="C43" s="147" t="s">
        <v>1070</v>
      </c>
      <c r="D43" s="143"/>
    </row>
    <row r="44" ht="15.0" customHeight="1">
      <c r="A44" s="19" t="s">
        <v>99</v>
      </c>
      <c r="B44" s="3" t="s">
        <v>100</v>
      </c>
      <c r="C44" s="147" t="s">
        <v>35</v>
      </c>
      <c r="D44" s="147" t="s">
        <v>101</v>
      </c>
    </row>
    <row r="45">
      <c r="A45" s="2"/>
      <c r="B45" s="3" t="s">
        <v>102</v>
      </c>
      <c r="C45" s="147" t="s">
        <v>20</v>
      </c>
      <c r="D45" s="143"/>
    </row>
    <row r="46">
      <c r="A46" s="2"/>
      <c r="B46" s="3" t="s">
        <v>103</v>
      </c>
      <c r="C46" s="143"/>
      <c r="D46" s="143"/>
    </row>
    <row r="47">
      <c r="A47" s="150" t="s">
        <v>104</v>
      </c>
      <c r="B47" s="3" t="s">
        <v>105</v>
      </c>
      <c r="C47" s="147" t="s">
        <v>106</v>
      </c>
      <c r="D47" s="143"/>
    </row>
    <row r="48">
      <c r="A48" s="2"/>
      <c r="B48" s="3" t="s">
        <v>107</v>
      </c>
      <c r="C48" s="147" t="s">
        <v>108</v>
      </c>
      <c r="D48" s="143"/>
    </row>
    <row r="49">
      <c r="A49" s="2"/>
      <c r="B49" s="1" t="s">
        <v>109</v>
      </c>
      <c r="C49" s="143"/>
      <c r="D49" s="143"/>
    </row>
    <row r="50">
      <c r="A50" s="19" t="s">
        <v>111</v>
      </c>
      <c r="B50" s="3" t="s">
        <v>112</v>
      </c>
      <c r="C50" s="147" t="s">
        <v>35</v>
      </c>
      <c r="D50" s="147" t="s">
        <v>113</v>
      </c>
    </row>
    <row r="51">
      <c r="A51" s="2"/>
      <c r="B51" s="3" t="s">
        <v>114</v>
      </c>
      <c r="C51" s="143"/>
      <c r="D51" s="143"/>
    </row>
    <row r="52">
      <c r="A52" s="2"/>
      <c r="B52" s="3" t="s">
        <v>115</v>
      </c>
      <c r="C52" s="147" t="s">
        <v>39</v>
      </c>
      <c r="D52" s="143"/>
    </row>
    <row r="53">
      <c r="A53" s="14" t="s">
        <v>116</v>
      </c>
      <c r="B53" s="3" t="s">
        <v>117</v>
      </c>
      <c r="C53" s="147" t="s">
        <v>35</v>
      </c>
      <c r="D53" s="147" t="s">
        <v>118</v>
      </c>
    </row>
    <row r="54">
      <c r="A54" s="2"/>
      <c r="B54" s="3" t="s">
        <v>119</v>
      </c>
      <c r="C54" s="147" t="s">
        <v>1079</v>
      </c>
      <c r="D54" s="143"/>
    </row>
    <row r="55">
      <c r="A55" s="2"/>
      <c r="B55" s="3" t="s">
        <v>121</v>
      </c>
      <c r="C55" s="147" t="s">
        <v>122</v>
      </c>
      <c r="D55" s="143"/>
    </row>
    <row r="56">
      <c r="A56" s="24" t="s">
        <v>123</v>
      </c>
      <c r="B56" s="3" t="s">
        <v>124</v>
      </c>
      <c r="C56" s="147" t="s">
        <v>1080</v>
      </c>
      <c r="D56" s="147" t="s">
        <v>126</v>
      </c>
    </row>
    <row r="57">
      <c r="A57" s="2"/>
      <c r="B57" s="3" t="s">
        <v>127</v>
      </c>
      <c r="C57" s="147" t="s">
        <v>39</v>
      </c>
      <c r="D57" s="143"/>
    </row>
    <row r="58">
      <c r="A58" s="24" t="s">
        <v>128</v>
      </c>
      <c r="B58" s="3" t="s">
        <v>129</v>
      </c>
      <c r="C58" s="147" t="s">
        <v>130</v>
      </c>
      <c r="D58" s="147" t="s">
        <v>28</v>
      </c>
    </row>
    <row r="59">
      <c r="A59" s="2"/>
      <c r="B59" s="3" t="s">
        <v>131</v>
      </c>
      <c r="C59" s="147" t="s">
        <v>1070</v>
      </c>
      <c r="D59" s="143"/>
    </row>
    <row r="60">
      <c r="A60" s="24" t="s">
        <v>132</v>
      </c>
      <c r="B60" s="3" t="s">
        <v>133</v>
      </c>
      <c r="C60" s="147" t="s">
        <v>134</v>
      </c>
      <c r="D60" s="147" t="s">
        <v>28</v>
      </c>
    </row>
    <row r="61">
      <c r="A61" s="2"/>
      <c r="B61" s="3" t="s">
        <v>135</v>
      </c>
      <c r="C61" s="148" t="s">
        <v>20</v>
      </c>
      <c r="D61" s="143"/>
    </row>
    <row r="62">
      <c r="A62" s="24" t="s">
        <v>136</v>
      </c>
      <c r="B62" s="3" t="s">
        <v>1081</v>
      </c>
      <c r="C62" s="148" t="s">
        <v>138</v>
      </c>
      <c r="D62" s="147" t="s">
        <v>139</v>
      </c>
    </row>
    <row r="63">
      <c r="A63" s="2"/>
      <c r="B63" s="3" t="s">
        <v>140</v>
      </c>
      <c r="C63" s="147" t="s">
        <v>141</v>
      </c>
      <c r="D63" s="143"/>
    </row>
    <row r="64">
      <c r="A64" s="24" t="s">
        <v>142</v>
      </c>
      <c r="B64" s="3" t="s">
        <v>143</v>
      </c>
      <c r="C64" s="147" t="s">
        <v>144</v>
      </c>
      <c r="D64" s="147" t="s">
        <v>126</v>
      </c>
    </row>
    <row r="65">
      <c r="A65" s="2"/>
      <c r="B65" s="3" t="s">
        <v>145</v>
      </c>
      <c r="C65" s="147" t="s">
        <v>1070</v>
      </c>
      <c r="D65" s="143"/>
    </row>
    <row r="66">
      <c r="A66" s="24" t="s">
        <v>146</v>
      </c>
      <c r="B66" s="3" t="s">
        <v>147</v>
      </c>
      <c r="C66" s="147" t="s">
        <v>148</v>
      </c>
      <c r="D66" s="147" t="s">
        <v>28</v>
      </c>
    </row>
    <row r="67">
      <c r="A67" s="2"/>
      <c r="B67" s="3" t="s">
        <v>149</v>
      </c>
      <c r="C67" s="147" t="s">
        <v>1070</v>
      </c>
      <c r="D67" s="143"/>
    </row>
    <row r="68">
      <c r="A68" s="24" t="s">
        <v>150</v>
      </c>
      <c r="B68" s="3" t="s">
        <v>151</v>
      </c>
      <c r="C68" s="147" t="s">
        <v>152</v>
      </c>
      <c r="D68" s="147" t="s">
        <v>69</v>
      </c>
    </row>
    <row r="69">
      <c r="A69" s="2"/>
      <c r="B69" s="3" t="s">
        <v>153</v>
      </c>
      <c r="C69" s="147" t="s">
        <v>1070</v>
      </c>
      <c r="D69" s="143"/>
    </row>
    <row r="70">
      <c r="A70" s="24" t="s">
        <v>154</v>
      </c>
      <c r="B70" s="3" t="s">
        <v>155</v>
      </c>
      <c r="C70" s="147" t="s">
        <v>156</v>
      </c>
      <c r="D70" s="147" t="s">
        <v>69</v>
      </c>
    </row>
    <row r="71">
      <c r="A71" s="2"/>
      <c r="B71" s="3" t="s">
        <v>157</v>
      </c>
      <c r="C71" s="147" t="s">
        <v>72</v>
      </c>
      <c r="D71" s="143"/>
    </row>
    <row r="72">
      <c r="A72" s="24" t="s">
        <v>158</v>
      </c>
      <c r="B72" s="3" t="s">
        <v>159</v>
      </c>
      <c r="C72" s="147" t="s">
        <v>35</v>
      </c>
      <c r="D72" s="147" t="s">
        <v>160</v>
      </c>
    </row>
    <row r="73">
      <c r="A73" s="2"/>
      <c r="B73" s="3" t="s">
        <v>161</v>
      </c>
      <c r="C73" s="147" t="s">
        <v>1070</v>
      </c>
      <c r="D73" s="143"/>
    </row>
    <row r="74">
      <c r="A74" s="24" t="s">
        <v>162</v>
      </c>
      <c r="B74" s="3" t="s">
        <v>163</v>
      </c>
      <c r="C74" s="147" t="s">
        <v>152</v>
      </c>
      <c r="D74" s="147" t="s">
        <v>164</v>
      </c>
    </row>
    <row r="75">
      <c r="A75" s="2"/>
      <c r="B75" s="3" t="s">
        <v>165</v>
      </c>
      <c r="C75" s="147" t="s">
        <v>1070</v>
      </c>
      <c r="D75" s="143"/>
    </row>
    <row r="76">
      <c r="A76" s="24" t="s">
        <v>166</v>
      </c>
      <c r="B76" s="3" t="s">
        <v>167</v>
      </c>
      <c r="C76" s="147" t="s">
        <v>168</v>
      </c>
      <c r="D76" s="147" t="s">
        <v>69</v>
      </c>
    </row>
    <row r="77">
      <c r="A77" s="2"/>
      <c r="B77" s="3" t="s">
        <v>169</v>
      </c>
      <c r="C77" s="148" t="s">
        <v>20</v>
      </c>
      <c r="D77" s="143"/>
    </row>
    <row r="78">
      <c r="A78" s="24" t="s">
        <v>170</v>
      </c>
      <c r="B78" s="3" t="s">
        <v>171</v>
      </c>
      <c r="C78" s="147" t="s">
        <v>172</v>
      </c>
      <c r="D78" s="147" t="s">
        <v>28</v>
      </c>
    </row>
    <row r="79">
      <c r="A79" s="2"/>
      <c r="B79" s="3" t="s">
        <v>173</v>
      </c>
      <c r="C79" s="147" t="s">
        <v>1070</v>
      </c>
      <c r="D79" s="143"/>
    </row>
    <row r="80">
      <c r="A80" s="24" t="s">
        <v>174</v>
      </c>
      <c r="B80" s="3" t="s">
        <v>175</v>
      </c>
      <c r="C80" s="147" t="s">
        <v>148</v>
      </c>
      <c r="D80" s="147" t="s">
        <v>36</v>
      </c>
    </row>
    <row r="81">
      <c r="A81" s="2"/>
      <c r="B81" s="3" t="s">
        <v>176</v>
      </c>
      <c r="C81" s="147" t="s">
        <v>41</v>
      </c>
      <c r="D81" s="143"/>
    </row>
    <row r="82">
      <c r="A82" s="24" t="s">
        <v>177</v>
      </c>
      <c r="B82" s="3" t="s">
        <v>178</v>
      </c>
      <c r="C82" s="147" t="s">
        <v>179</v>
      </c>
      <c r="D82" s="147" t="s">
        <v>180</v>
      </c>
    </row>
    <row r="83">
      <c r="A83" s="2"/>
      <c r="B83" s="3" t="s">
        <v>181</v>
      </c>
      <c r="C83" s="147" t="s">
        <v>20</v>
      </c>
      <c r="D83" s="143"/>
    </row>
    <row r="84">
      <c r="A84" s="151" t="s">
        <v>182</v>
      </c>
      <c r="B84" s="3" t="s">
        <v>183</v>
      </c>
      <c r="C84" s="147" t="s">
        <v>184</v>
      </c>
      <c r="D84" s="143"/>
    </row>
    <row r="85">
      <c r="A85" s="2"/>
      <c r="B85" s="3" t="s">
        <v>185</v>
      </c>
      <c r="C85" s="143"/>
      <c r="D85" s="143"/>
    </row>
    <row r="86">
      <c r="A86" s="24" t="s">
        <v>186</v>
      </c>
      <c r="B86" s="3" t="s">
        <v>187</v>
      </c>
      <c r="C86" s="147" t="s">
        <v>1082</v>
      </c>
      <c r="D86" s="147" t="s">
        <v>189</v>
      </c>
    </row>
    <row r="87">
      <c r="A87" s="2"/>
      <c r="B87" s="3" t="s">
        <v>190</v>
      </c>
      <c r="C87" s="147" t="s">
        <v>39</v>
      </c>
      <c r="D87" s="143"/>
    </row>
    <row r="88">
      <c r="A88" s="24" t="s">
        <v>191</v>
      </c>
      <c r="B88" s="3" t="s">
        <v>192</v>
      </c>
      <c r="C88" s="147" t="s">
        <v>35</v>
      </c>
      <c r="D88" s="147" t="s">
        <v>193</v>
      </c>
    </row>
    <row r="89">
      <c r="A89" s="2"/>
      <c r="B89" s="3" t="s">
        <v>194</v>
      </c>
      <c r="C89" s="147" t="s">
        <v>20</v>
      </c>
      <c r="D89" s="143"/>
    </row>
    <row r="90">
      <c r="A90" s="24" t="s">
        <v>195</v>
      </c>
      <c r="B90" s="3" t="s">
        <v>196</v>
      </c>
      <c r="C90" s="147" t="s">
        <v>197</v>
      </c>
      <c r="D90" s="147" t="s">
        <v>198</v>
      </c>
    </row>
    <row r="91">
      <c r="A91" s="2"/>
      <c r="B91" s="3" t="s">
        <v>199</v>
      </c>
      <c r="C91" s="147" t="s">
        <v>1083</v>
      </c>
      <c r="D91" s="143"/>
    </row>
    <row r="92">
      <c r="A92" s="24" t="s">
        <v>201</v>
      </c>
      <c r="B92" s="3" t="s">
        <v>202</v>
      </c>
      <c r="C92" s="147" t="s">
        <v>203</v>
      </c>
      <c r="D92" s="147" t="s">
        <v>28</v>
      </c>
    </row>
    <row r="93">
      <c r="A93" s="2"/>
      <c r="B93" s="3" t="s">
        <v>204</v>
      </c>
      <c r="C93" s="147" t="s">
        <v>1072</v>
      </c>
      <c r="D93" s="143"/>
    </row>
    <row r="94">
      <c r="A94" s="24" t="s">
        <v>205</v>
      </c>
      <c r="B94" s="3" t="s">
        <v>206</v>
      </c>
      <c r="C94" s="147" t="s">
        <v>152</v>
      </c>
      <c r="D94" s="147" t="s">
        <v>28</v>
      </c>
    </row>
    <row r="95">
      <c r="A95" s="2"/>
      <c r="B95" s="3" t="s">
        <v>207</v>
      </c>
      <c r="C95" s="147" t="s">
        <v>208</v>
      </c>
      <c r="D95" s="143"/>
    </row>
    <row r="96">
      <c r="A96" s="24" t="s">
        <v>209</v>
      </c>
      <c r="B96" s="3" t="s">
        <v>210</v>
      </c>
      <c r="C96" s="147" t="s">
        <v>211</v>
      </c>
      <c r="D96" s="147" t="s">
        <v>164</v>
      </c>
    </row>
    <row r="97">
      <c r="A97" s="2"/>
      <c r="B97" s="3" t="s">
        <v>212</v>
      </c>
      <c r="C97" s="147" t="s">
        <v>1084</v>
      </c>
      <c r="D97" s="143"/>
    </row>
    <row r="98">
      <c r="A98" s="24" t="s">
        <v>213</v>
      </c>
      <c r="B98" s="3" t="s">
        <v>214</v>
      </c>
      <c r="C98" s="147" t="s">
        <v>215</v>
      </c>
      <c r="D98" s="147" t="s">
        <v>216</v>
      </c>
    </row>
    <row r="99">
      <c r="A99" s="2"/>
      <c r="B99" s="3" t="s">
        <v>217</v>
      </c>
      <c r="C99" s="147" t="s">
        <v>20</v>
      </c>
      <c r="D99" s="143"/>
    </row>
    <row r="100">
      <c r="A100" s="24" t="s">
        <v>218</v>
      </c>
      <c r="B100" s="3" t="s">
        <v>219</v>
      </c>
      <c r="C100" s="147" t="s">
        <v>1085</v>
      </c>
      <c r="D100" s="147" t="s">
        <v>36</v>
      </c>
    </row>
    <row r="101">
      <c r="A101" s="2"/>
      <c r="B101" s="3" t="s">
        <v>221</v>
      </c>
      <c r="C101" s="147" t="s">
        <v>1086</v>
      </c>
      <c r="D101" s="143"/>
    </row>
    <row r="102">
      <c r="A102" s="24" t="s">
        <v>223</v>
      </c>
      <c r="B102" s="3" t="s">
        <v>224</v>
      </c>
      <c r="C102" s="147" t="s">
        <v>35</v>
      </c>
      <c r="D102" s="147" t="s">
        <v>28</v>
      </c>
    </row>
    <row r="103">
      <c r="A103" s="2"/>
      <c r="B103" s="3" t="s">
        <v>225</v>
      </c>
      <c r="C103" s="148" t="s">
        <v>20</v>
      </c>
      <c r="D103" s="143"/>
    </row>
    <row r="104">
      <c r="A104" s="24" t="s">
        <v>226</v>
      </c>
      <c r="B104" s="3" t="s">
        <v>227</v>
      </c>
      <c r="C104" s="147" t="s">
        <v>228</v>
      </c>
      <c r="D104" s="147" t="s">
        <v>28</v>
      </c>
    </row>
    <row r="105">
      <c r="A105" s="2"/>
      <c r="B105" s="3" t="s">
        <v>229</v>
      </c>
      <c r="C105" s="147" t="s">
        <v>20</v>
      </c>
      <c r="D105" s="143"/>
    </row>
    <row r="106">
      <c r="A106" s="24" t="s">
        <v>230</v>
      </c>
      <c r="B106" s="3" t="s">
        <v>231</v>
      </c>
      <c r="C106" s="147" t="s">
        <v>232</v>
      </c>
      <c r="D106" s="147" t="s">
        <v>28</v>
      </c>
    </row>
    <row r="107">
      <c r="A107" s="2"/>
      <c r="B107" s="3" t="s">
        <v>233</v>
      </c>
      <c r="C107" s="147" t="s">
        <v>20</v>
      </c>
      <c r="D107" s="143"/>
    </row>
    <row r="108">
      <c r="A108" s="24" t="s">
        <v>234</v>
      </c>
      <c r="B108" s="3" t="s">
        <v>235</v>
      </c>
      <c r="C108" s="147" t="s">
        <v>197</v>
      </c>
      <c r="D108" s="147" t="s">
        <v>28</v>
      </c>
    </row>
    <row r="109">
      <c r="A109" s="2"/>
      <c r="B109" s="3" t="s">
        <v>236</v>
      </c>
      <c r="C109" s="147" t="s">
        <v>1072</v>
      </c>
      <c r="D109" s="143"/>
    </row>
    <row r="110">
      <c r="A110" s="24" t="s">
        <v>237</v>
      </c>
      <c r="B110" s="3" t="s">
        <v>238</v>
      </c>
      <c r="C110" s="147" t="s">
        <v>239</v>
      </c>
      <c r="D110" s="147" t="s">
        <v>69</v>
      </c>
    </row>
    <row r="111">
      <c r="A111" s="2"/>
      <c r="B111" s="3" t="s">
        <v>240</v>
      </c>
      <c r="C111" s="147" t="s">
        <v>241</v>
      </c>
      <c r="D111" s="143"/>
    </row>
    <row r="112">
      <c r="A112" s="24" t="s">
        <v>242</v>
      </c>
      <c r="B112" s="3" t="s">
        <v>243</v>
      </c>
      <c r="C112" s="147" t="s">
        <v>244</v>
      </c>
      <c r="D112" s="147" t="s">
        <v>180</v>
      </c>
    </row>
    <row r="113">
      <c r="A113" s="2"/>
      <c r="B113" s="3" t="s">
        <v>245</v>
      </c>
      <c r="C113" s="147" t="s">
        <v>20</v>
      </c>
      <c r="D113" s="143"/>
    </row>
    <row r="114">
      <c r="A114" s="24" t="s">
        <v>246</v>
      </c>
      <c r="B114" s="3" t="s">
        <v>247</v>
      </c>
      <c r="C114" s="147"/>
      <c r="D114" s="147" t="s">
        <v>96</v>
      </c>
    </row>
    <row r="115">
      <c r="A115" s="2"/>
      <c r="B115" s="3" t="s">
        <v>248</v>
      </c>
      <c r="C115" s="147" t="s">
        <v>1087</v>
      </c>
      <c r="D115" s="143"/>
    </row>
    <row r="116">
      <c r="A116" s="24" t="s">
        <v>249</v>
      </c>
      <c r="B116" s="3" t="s">
        <v>250</v>
      </c>
      <c r="C116" s="147" t="s">
        <v>251</v>
      </c>
      <c r="D116" s="147" t="s">
        <v>28</v>
      </c>
    </row>
    <row r="117">
      <c r="A117" s="2"/>
      <c r="B117" s="3" t="s">
        <v>252</v>
      </c>
      <c r="C117" s="147" t="s">
        <v>20</v>
      </c>
      <c r="D117" s="143"/>
    </row>
    <row r="118">
      <c r="A118" s="24" t="s">
        <v>253</v>
      </c>
      <c r="B118" s="3" t="s">
        <v>254</v>
      </c>
      <c r="C118" s="147" t="s">
        <v>203</v>
      </c>
      <c r="D118" s="147" t="s">
        <v>69</v>
      </c>
    </row>
    <row r="119">
      <c r="A119" s="2"/>
      <c r="B119" s="3" t="s">
        <v>255</v>
      </c>
      <c r="C119" s="147" t="s">
        <v>20</v>
      </c>
      <c r="D119" s="143"/>
    </row>
    <row r="120">
      <c r="A120" s="24" t="s">
        <v>256</v>
      </c>
      <c r="B120" s="3" t="s">
        <v>257</v>
      </c>
      <c r="C120" s="147" t="s">
        <v>152</v>
      </c>
      <c r="D120" s="147" t="s">
        <v>69</v>
      </c>
    </row>
    <row r="121">
      <c r="A121" s="2"/>
      <c r="B121" s="3" t="s">
        <v>258</v>
      </c>
      <c r="C121" s="147" t="s">
        <v>72</v>
      </c>
      <c r="D121" s="143"/>
    </row>
    <row r="122">
      <c r="A122" s="24" t="s">
        <v>259</v>
      </c>
      <c r="B122" s="3" t="s">
        <v>260</v>
      </c>
      <c r="C122" s="147" t="s">
        <v>148</v>
      </c>
      <c r="D122" s="147" t="s">
        <v>58</v>
      </c>
    </row>
    <row r="123">
      <c r="A123" s="2"/>
      <c r="B123" s="3" t="s">
        <v>261</v>
      </c>
      <c r="C123" s="147" t="s">
        <v>1070</v>
      </c>
      <c r="D123" s="143"/>
    </row>
    <row r="124">
      <c r="A124" s="24" t="s">
        <v>262</v>
      </c>
      <c r="B124" s="3" t="s">
        <v>263</v>
      </c>
      <c r="C124" s="147" t="s">
        <v>264</v>
      </c>
      <c r="D124" s="147" t="s">
        <v>69</v>
      </c>
    </row>
    <row r="125">
      <c r="A125" s="2"/>
      <c r="B125" s="3" t="s">
        <v>265</v>
      </c>
      <c r="C125" s="148" t="s">
        <v>20</v>
      </c>
      <c r="D125" s="143"/>
    </row>
    <row r="126">
      <c r="A126" s="24" t="s">
        <v>266</v>
      </c>
      <c r="B126" s="3" t="s">
        <v>267</v>
      </c>
      <c r="C126" s="147" t="s">
        <v>35</v>
      </c>
      <c r="D126" s="147" t="s">
        <v>268</v>
      </c>
    </row>
    <row r="127">
      <c r="A127" s="2"/>
      <c r="B127" s="3" t="s">
        <v>269</v>
      </c>
      <c r="C127" s="147" t="s">
        <v>270</v>
      </c>
      <c r="D127" s="143"/>
    </row>
    <row r="128">
      <c r="A128" s="24" t="s">
        <v>271</v>
      </c>
      <c r="B128" s="3" t="s">
        <v>272</v>
      </c>
      <c r="C128" s="147" t="s">
        <v>1080</v>
      </c>
      <c r="D128" s="147" t="s">
        <v>69</v>
      </c>
    </row>
    <row r="129">
      <c r="A129" s="2"/>
      <c r="B129" s="3" t="s">
        <v>273</v>
      </c>
      <c r="C129" s="147" t="s">
        <v>20</v>
      </c>
      <c r="D129" s="143"/>
    </row>
    <row r="130">
      <c r="A130" s="26" t="s">
        <v>274</v>
      </c>
      <c r="B130" s="3" t="s">
        <v>275</v>
      </c>
      <c r="C130" s="147" t="s">
        <v>276</v>
      </c>
      <c r="D130" s="147" t="s">
        <v>28</v>
      </c>
    </row>
    <row r="131">
      <c r="A131" s="2"/>
      <c r="B131" s="3" t="s">
        <v>277</v>
      </c>
      <c r="C131" s="143"/>
      <c r="D131" s="143"/>
    </row>
    <row r="132">
      <c r="A132" s="26" t="s">
        <v>278</v>
      </c>
      <c r="B132" s="3" t="s">
        <v>279</v>
      </c>
      <c r="C132" s="147" t="s">
        <v>152</v>
      </c>
      <c r="D132" s="147" t="s">
        <v>164</v>
      </c>
    </row>
    <row r="133">
      <c r="A133" s="2"/>
      <c r="B133" s="3" t="s">
        <v>280</v>
      </c>
      <c r="C133" s="147" t="s">
        <v>41</v>
      </c>
      <c r="D133" s="143"/>
    </row>
    <row r="134">
      <c r="A134" s="26" t="s">
        <v>281</v>
      </c>
      <c r="B134" s="3" t="s">
        <v>282</v>
      </c>
      <c r="C134" s="147" t="s">
        <v>283</v>
      </c>
      <c r="D134" s="152" t="s">
        <v>28</v>
      </c>
    </row>
    <row r="135">
      <c r="A135" s="2"/>
      <c r="B135" s="3" t="s">
        <v>284</v>
      </c>
      <c r="C135" s="147" t="s">
        <v>39</v>
      </c>
      <c r="D135" s="143"/>
    </row>
    <row r="136">
      <c r="A136" s="26" t="s">
        <v>285</v>
      </c>
      <c r="B136" s="3" t="s">
        <v>286</v>
      </c>
      <c r="C136" s="147" t="s">
        <v>35</v>
      </c>
      <c r="D136" s="147" t="s">
        <v>58</v>
      </c>
    </row>
    <row r="137">
      <c r="A137" s="2"/>
      <c r="B137" s="3" t="s">
        <v>287</v>
      </c>
      <c r="C137" s="147" t="s">
        <v>20</v>
      </c>
      <c r="D137" s="143"/>
    </row>
    <row r="138">
      <c r="A138" s="27" t="s">
        <v>288</v>
      </c>
      <c r="B138" s="3" t="s">
        <v>289</v>
      </c>
      <c r="C138" s="147" t="s">
        <v>290</v>
      </c>
      <c r="D138" s="147" t="s">
        <v>69</v>
      </c>
    </row>
    <row r="139">
      <c r="A139" s="2"/>
      <c r="B139" s="3" t="s">
        <v>291</v>
      </c>
      <c r="C139" s="147" t="s">
        <v>72</v>
      </c>
      <c r="D139" s="143"/>
    </row>
    <row r="140">
      <c r="A140" s="27" t="s">
        <v>292</v>
      </c>
      <c r="B140" s="3" t="s">
        <v>293</v>
      </c>
      <c r="C140" s="147" t="s">
        <v>294</v>
      </c>
      <c r="D140" s="147" t="s">
        <v>28</v>
      </c>
    </row>
    <row r="141">
      <c r="A141" s="2"/>
      <c r="B141" s="3" t="s">
        <v>295</v>
      </c>
      <c r="C141" s="143"/>
      <c r="D141" s="143"/>
    </row>
    <row r="142">
      <c r="A142" s="28" t="s">
        <v>296</v>
      </c>
      <c r="B142" s="3" t="s">
        <v>297</v>
      </c>
      <c r="C142" s="147" t="s">
        <v>298</v>
      </c>
      <c r="D142" s="147" t="s">
        <v>299</v>
      </c>
    </row>
    <row r="143">
      <c r="A143" s="2"/>
      <c r="B143" s="3" t="s">
        <v>300</v>
      </c>
      <c r="C143" s="147" t="s">
        <v>20</v>
      </c>
      <c r="D143" s="143"/>
    </row>
    <row r="144">
      <c r="A144" s="28" t="s">
        <v>301</v>
      </c>
      <c r="B144" s="3" t="s">
        <v>302</v>
      </c>
      <c r="C144" s="147" t="s">
        <v>35</v>
      </c>
      <c r="D144" s="147" t="s">
        <v>28</v>
      </c>
    </row>
    <row r="145">
      <c r="A145" s="2"/>
      <c r="B145" s="3" t="s">
        <v>303</v>
      </c>
      <c r="C145" s="143"/>
      <c r="D145" s="143"/>
    </row>
    <row r="146">
      <c r="A146" s="2" t="s">
        <v>304</v>
      </c>
      <c r="B146" s="3" t="s">
        <v>305</v>
      </c>
      <c r="C146" s="147" t="s">
        <v>306</v>
      </c>
      <c r="D146" s="147" t="s">
        <v>28</v>
      </c>
    </row>
    <row r="147">
      <c r="A147" s="2"/>
      <c r="B147" s="3" t="s">
        <v>307</v>
      </c>
      <c r="C147" s="147" t="s">
        <v>72</v>
      </c>
      <c r="D147" s="143"/>
    </row>
    <row r="148">
      <c r="A148" s="28" t="s">
        <v>308</v>
      </c>
      <c r="B148" s="3" t="s">
        <v>1088</v>
      </c>
      <c r="C148" s="147" t="s">
        <v>310</v>
      </c>
      <c r="D148" s="147" t="s">
        <v>82</v>
      </c>
    </row>
    <row r="149">
      <c r="A149" s="2"/>
      <c r="B149" s="3" t="s">
        <v>311</v>
      </c>
      <c r="C149" s="147" t="s">
        <v>241</v>
      </c>
      <c r="D149" s="143"/>
    </row>
    <row r="150">
      <c r="A150" s="19" t="s">
        <v>312</v>
      </c>
      <c r="B150" s="3" t="s">
        <v>313</v>
      </c>
      <c r="C150" s="147" t="s">
        <v>314</v>
      </c>
      <c r="D150" s="147" t="s">
        <v>28</v>
      </c>
    </row>
    <row r="151">
      <c r="A151" s="2"/>
      <c r="B151" s="3" t="s">
        <v>315</v>
      </c>
      <c r="C151" s="147" t="s">
        <v>222</v>
      </c>
      <c r="D151" s="143"/>
    </row>
    <row r="152">
      <c r="A152" s="2"/>
      <c r="B152" s="3" t="s">
        <v>316</v>
      </c>
      <c r="C152" s="143"/>
      <c r="D152" s="143"/>
    </row>
    <row r="153">
      <c r="A153" s="3"/>
      <c r="C153" s="143"/>
      <c r="D153" s="143"/>
    </row>
    <row r="154">
      <c r="A154" s="3"/>
      <c r="C154" s="143"/>
      <c r="D154" s="143"/>
    </row>
    <row r="155">
      <c r="A155" s="3"/>
      <c r="C155" s="143"/>
      <c r="D155" s="143"/>
    </row>
    <row r="156">
      <c r="A156" s="3"/>
      <c r="C156" s="143"/>
      <c r="D156" s="143"/>
    </row>
    <row r="157">
      <c r="A157" s="3"/>
      <c r="C157" s="143"/>
      <c r="D157" s="143"/>
    </row>
    <row r="158">
      <c r="A158" s="3"/>
      <c r="C158" s="143"/>
      <c r="D158" s="143"/>
    </row>
    <row r="159">
      <c r="A159" s="3"/>
      <c r="C159" s="143"/>
      <c r="D159" s="143"/>
    </row>
    <row r="160">
      <c r="A160" s="3"/>
      <c r="C160" s="143"/>
      <c r="D160" s="143"/>
    </row>
    <row r="161">
      <c r="A161" s="3"/>
      <c r="C161" s="143"/>
      <c r="D161" s="143"/>
    </row>
    <row r="162">
      <c r="A162" s="3"/>
      <c r="C162" s="143"/>
      <c r="D162" s="143"/>
    </row>
    <row r="163">
      <c r="A163" s="3"/>
      <c r="C163" s="143"/>
      <c r="D163" s="143"/>
    </row>
    <row r="164">
      <c r="A164" s="3"/>
      <c r="C164" s="143"/>
      <c r="D164" s="143"/>
    </row>
    <row r="165">
      <c r="A165" s="3"/>
      <c r="C165" s="143"/>
      <c r="D165" s="143"/>
    </row>
    <row r="166">
      <c r="A166" s="3"/>
      <c r="C166" s="143"/>
      <c r="D166" s="143"/>
    </row>
    <row r="167">
      <c r="A167" s="3"/>
      <c r="C167" s="143"/>
      <c r="D167" s="143"/>
    </row>
    <row r="168">
      <c r="A168" s="3"/>
      <c r="C168" s="143"/>
      <c r="D168" s="143"/>
    </row>
    <row r="169">
      <c r="A169" s="3"/>
      <c r="C169" s="143"/>
      <c r="D169" s="143"/>
    </row>
    <row r="170">
      <c r="A170" s="3"/>
      <c r="C170" s="143"/>
      <c r="D170" s="143"/>
    </row>
    <row r="171">
      <c r="A171" s="3"/>
      <c r="C171" s="143"/>
      <c r="D171" s="143"/>
    </row>
    <row r="172">
      <c r="A172" s="3"/>
      <c r="C172" s="143"/>
      <c r="D172" s="143"/>
    </row>
    <row r="173">
      <c r="A173" s="3"/>
      <c r="C173" s="143"/>
      <c r="D173" s="143"/>
    </row>
    <row r="174">
      <c r="A174" s="3"/>
      <c r="C174" s="143"/>
      <c r="D174" s="143"/>
    </row>
    <row r="175">
      <c r="A175" s="3"/>
      <c r="C175" s="143"/>
      <c r="D175" s="143"/>
    </row>
    <row r="176">
      <c r="A176" s="3"/>
      <c r="C176" s="143"/>
      <c r="D176" s="143"/>
    </row>
    <row r="177">
      <c r="A177" s="3"/>
      <c r="C177" s="143"/>
      <c r="D177" s="143"/>
    </row>
    <row r="178">
      <c r="A178" s="3"/>
      <c r="C178" s="143"/>
      <c r="D178" s="143"/>
    </row>
    <row r="179">
      <c r="A179" s="3"/>
      <c r="C179" s="143"/>
      <c r="D179" s="143"/>
    </row>
    <row r="180">
      <c r="A180" s="2"/>
      <c r="B180" s="3"/>
      <c r="C180" s="143"/>
      <c r="D180" s="143"/>
    </row>
    <row r="181">
      <c r="A181" s="2"/>
      <c r="B181" s="3"/>
      <c r="C181" s="143"/>
      <c r="D181" s="143"/>
    </row>
    <row r="182">
      <c r="A182" s="2"/>
      <c r="B182" s="3"/>
      <c r="C182" s="143"/>
      <c r="D182" s="143"/>
    </row>
    <row r="183">
      <c r="A183" s="2"/>
      <c r="B183" s="3"/>
      <c r="C183" s="143"/>
      <c r="D183" s="143"/>
    </row>
    <row r="184">
      <c r="A184" s="2"/>
      <c r="B184" s="3"/>
      <c r="C184" s="143"/>
      <c r="D184" s="143"/>
    </row>
    <row r="185">
      <c r="A185" s="2"/>
      <c r="B185" s="3"/>
      <c r="C185" s="143"/>
      <c r="D185" s="143"/>
    </row>
    <row r="186">
      <c r="A186" s="2"/>
      <c r="B186" s="3"/>
      <c r="C186" s="143"/>
      <c r="D186" s="143"/>
    </row>
    <row r="187">
      <c r="A187" s="2"/>
      <c r="B187" s="3"/>
      <c r="C187" s="143"/>
      <c r="D187" s="143"/>
    </row>
    <row r="188">
      <c r="A188" s="2"/>
      <c r="B188" s="3"/>
      <c r="C188" s="143"/>
      <c r="D188" s="143"/>
    </row>
    <row r="189">
      <c r="A189" s="2"/>
      <c r="B189" s="3"/>
      <c r="C189" s="143"/>
      <c r="D189" s="143"/>
    </row>
    <row r="190">
      <c r="A190" s="2"/>
      <c r="B190" s="3"/>
      <c r="C190" s="143"/>
      <c r="D190" s="143"/>
    </row>
    <row r="191">
      <c r="A191" s="2"/>
      <c r="B191" s="3"/>
      <c r="C191" s="143"/>
      <c r="D191" s="143"/>
    </row>
    <row r="192">
      <c r="A192" s="2"/>
      <c r="B192" s="3"/>
      <c r="C192" s="143"/>
      <c r="D192" s="143"/>
    </row>
    <row r="193">
      <c r="B193" s="3"/>
      <c r="C193" s="143"/>
      <c r="D193" s="143"/>
    </row>
    <row r="194">
      <c r="B194" s="3"/>
      <c r="C194" s="143"/>
      <c r="D194" s="143"/>
    </row>
    <row r="195">
      <c r="B195" s="3"/>
      <c r="C195" s="143"/>
      <c r="D195" s="143"/>
    </row>
    <row r="196">
      <c r="A196" s="2"/>
      <c r="B196" s="3"/>
      <c r="C196" s="143"/>
      <c r="D196" s="143"/>
    </row>
    <row r="197">
      <c r="B197" s="3"/>
      <c r="C197" s="143"/>
      <c r="D197" s="143"/>
    </row>
    <row r="198">
      <c r="A198" s="2"/>
      <c r="B198" s="3"/>
      <c r="C198" s="143"/>
      <c r="D198" s="143"/>
    </row>
    <row r="199">
      <c r="A199" s="2"/>
      <c r="B199" s="3"/>
      <c r="C199" s="143"/>
      <c r="D199" s="143"/>
    </row>
    <row r="200">
      <c r="A200" s="2"/>
      <c r="B200" s="3"/>
      <c r="C200" s="143"/>
      <c r="D200" s="143"/>
    </row>
    <row r="201">
      <c r="A201" s="2"/>
      <c r="B201" s="3"/>
      <c r="C201" s="143"/>
      <c r="D201" s="143"/>
    </row>
    <row r="202">
      <c r="A202" s="2"/>
      <c r="B202" s="3"/>
      <c r="C202" s="143"/>
      <c r="D202" s="143"/>
    </row>
    <row r="203">
      <c r="A203" s="2"/>
      <c r="B203" s="3"/>
      <c r="C203" s="143"/>
      <c r="D203" s="143"/>
    </row>
    <row r="204">
      <c r="A204" s="2"/>
      <c r="B204" s="3"/>
      <c r="C204" s="143"/>
      <c r="D204" s="143"/>
    </row>
    <row r="205">
      <c r="A205" s="2"/>
      <c r="B205" s="3"/>
      <c r="C205" s="143"/>
      <c r="D205" s="143"/>
    </row>
    <row r="206">
      <c r="A206" s="2"/>
      <c r="B206" s="3"/>
      <c r="C206" s="143"/>
      <c r="D206" s="143"/>
    </row>
    <row r="207">
      <c r="A207" s="2"/>
      <c r="B207" s="3"/>
      <c r="C207" s="143"/>
      <c r="D207" s="143"/>
    </row>
    <row r="208">
      <c r="A208" s="2"/>
      <c r="B208" s="3"/>
      <c r="C208" s="143"/>
      <c r="D208" s="143"/>
    </row>
    <row r="209">
      <c r="A209" s="2"/>
      <c r="B209" s="3"/>
      <c r="C209" s="143"/>
      <c r="D209" s="143"/>
    </row>
    <row r="210">
      <c r="A210" s="2"/>
      <c r="B210" s="3"/>
      <c r="C210" s="143"/>
      <c r="D210" s="143"/>
    </row>
    <row r="211">
      <c r="A211" s="2"/>
      <c r="B211" s="3"/>
      <c r="C211" s="143"/>
      <c r="D211" s="143"/>
    </row>
    <row r="212">
      <c r="A212" s="2"/>
      <c r="B212" s="3"/>
      <c r="C212" s="143"/>
      <c r="D212" s="143"/>
    </row>
    <row r="213">
      <c r="A213" s="2"/>
      <c r="B213" s="3"/>
      <c r="C213" s="143"/>
      <c r="D213" s="143"/>
    </row>
    <row r="214">
      <c r="A214" s="2"/>
      <c r="B214" s="3"/>
      <c r="C214" s="143"/>
      <c r="D214" s="143"/>
    </row>
    <row r="215">
      <c r="A215" s="2"/>
      <c r="B215" s="3"/>
      <c r="C215" s="143"/>
      <c r="D215" s="143"/>
    </row>
    <row r="216">
      <c r="A216" s="2"/>
      <c r="B216" s="3"/>
      <c r="C216" s="143"/>
      <c r="D216" s="143"/>
    </row>
    <row r="217">
      <c r="A217" s="2"/>
      <c r="B217" s="3"/>
      <c r="C217" s="143"/>
      <c r="D217" s="143"/>
    </row>
    <row r="218">
      <c r="A218" s="2"/>
      <c r="B218" s="3"/>
      <c r="C218" s="143"/>
      <c r="D218" s="143"/>
    </row>
    <row r="219">
      <c r="A219" s="2"/>
      <c r="B219" s="3"/>
      <c r="C219" s="143"/>
      <c r="D219" s="143"/>
    </row>
    <row r="220">
      <c r="A220" s="2"/>
      <c r="B220" s="3"/>
      <c r="C220" s="143"/>
      <c r="D220" s="143"/>
    </row>
    <row r="221">
      <c r="A221" s="2"/>
      <c r="B221" s="3"/>
      <c r="C221" s="143"/>
      <c r="D221" s="143"/>
    </row>
    <row r="222">
      <c r="A222" s="2"/>
      <c r="B222" s="3"/>
      <c r="C222" s="143"/>
      <c r="D222" s="143"/>
    </row>
    <row r="223">
      <c r="A223" s="2"/>
      <c r="B223" s="3"/>
      <c r="C223" s="143"/>
      <c r="D223" s="143"/>
    </row>
    <row r="224">
      <c r="A224" s="2"/>
      <c r="B224" s="3"/>
      <c r="C224" s="143"/>
      <c r="D224" s="143"/>
    </row>
    <row r="225">
      <c r="A225" s="2"/>
      <c r="B225" s="3"/>
      <c r="C225" s="143"/>
      <c r="D225" s="143"/>
    </row>
    <row r="226">
      <c r="A226" s="2"/>
      <c r="B226" s="3"/>
      <c r="C226" s="143"/>
      <c r="D226" s="143"/>
    </row>
    <row r="227">
      <c r="A227" s="2"/>
      <c r="B227" s="3"/>
      <c r="C227" s="143"/>
      <c r="D227" s="143"/>
    </row>
    <row r="228">
      <c r="A228" s="2"/>
      <c r="B228" s="3"/>
      <c r="C228" s="143"/>
      <c r="D228" s="143"/>
    </row>
    <row r="229">
      <c r="A229" s="2"/>
      <c r="B229" s="3"/>
      <c r="C229" s="143"/>
      <c r="D229" s="143"/>
    </row>
    <row r="230">
      <c r="A230" s="2"/>
      <c r="B230" s="3"/>
      <c r="C230" s="143"/>
      <c r="D230" s="143"/>
    </row>
    <row r="231">
      <c r="A231" s="2"/>
      <c r="B231" s="3"/>
      <c r="C231" s="143"/>
      <c r="D231" s="143"/>
    </row>
    <row r="232">
      <c r="A232" s="2"/>
      <c r="B232" s="3"/>
      <c r="C232" s="143"/>
      <c r="D232" s="143"/>
    </row>
    <row r="233">
      <c r="A233" s="2"/>
      <c r="B233" s="3"/>
      <c r="C233" s="143"/>
      <c r="D233" s="143"/>
    </row>
    <row r="234">
      <c r="A234" s="2"/>
      <c r="B234" s="3"/>
      <c r="C234" s="143"/>
      <c r="D234" s="143"/>
    </row>
    <row r="235">
      <c r="A235" s="2"/>
      <c r="B235" s="3"/>
      <c r="C235" s="143"/>
      <c r="D235" s="143"/>
    </row>
    <row r="236">
      <c r="A236" s="2"/>
      <c r="B236" s="3"/>
      <c r="C236" s="143"/>
      <c r="D236" s="143"/>
    </row>
    <row r="237">
      <c r="A237" s="2"/>
      <c r="B237" s="3"/>
      <c r="C237" s="143"/>
      <c r="D237" s="143"/>
    </row>
    <row r="238">
      <c r="A238" s="2"/>
      <c r="B238" s="3"/>
      <c r="C238" s="143"/>
      <c r="D238" s="143"/>
    </row>
    <row r="239">
      <c r="A239" s="2"/>
      <c r="B239" s="3"/>
      <c r="C239" s="143"/>
      <c r="D239" s="143"/>
    </row>
    <row r="240">
      <c r="A240" s="2"/>
      <c r="B240" s="3"/>
      <c r="C240" s="143"/>
      <c r="D240" s="143"/>
    </row>
    <row r="241">
      <c r="A241" s="2"/>
      <c r="B241" s="3"/>
      <c r="C241" s="143"/>
      <c r="D241" s="143"/>
    </row>
    <row r="242">
      <c r="A242" s="2"/>
      <c r="B242" s="3"/>
      <c r="C242" s="143"/>
      <c r="D242" s="143"/>
    </row>
    <row r="243">
      <c r="A243" s="2"/>
      <c r="B243" s="3"/>
      <c r="C243" s="143"/>
      <c r="D243" s="143"/>
    </row>
    <row r="244">
      <c r="A244" s="2"/>
      <c r="B244" s="3"/>
      <c r="C244" s="143"/>
      <c r="D244" s="143"/>
    </row>
    <row r="245">
      <c r="A245" s="2"/>
      <c r="B245" s="3"/>
      <c r="C245" s="143"/>
      <c r="D245" s="143"/>
    </row>
    <row r="246">
      <c r="A246" s="2"/>
      <c r="B246" s="3"/>
      <c r="C246" s="143"/>
      <c r="D246" s="143"/>
    </row>
    <row r="247">
      <c r="A247" s="2"/>
      <c r="B247" s="3"/>
      <c r="C247" s="143"/>
      <c r="D247" s="143"/>
    </row>
    <row r="248">
      <c r="A248" s="2"/>
      <c r="B248" s="3"/>
      <c r="C248" s="143"/>
      <c r="D248" s="143"/>
    </row>
    <row r="249">
      <c r="A249" s="2"/>
      <c r="B249" s="3"/>
      <c r="C249" s="143"/>
      <c r="D249" s="143"/>
    </row>
    <row r="250">
      <c r="A250" s="2"/>
      <c r="B250" s="3"/>
      <c r="C250" s="143"/>
      <c r="D250" s="143"/>
    </row>
    <row r="251">
      <c r="A251" s="2"/>
      <c r="B251" s="3"/>
      <c r="C251" s="143"/>
      <c r="D251" s="143"/>
    </row>
    <row r="252">
      <c r="A252" s="2"/>
      <c r="B252" s="3"/>
      <c r="C252" s="143"/>
      <c r="D252" s="143"/>
    </row>
    <row r="253">
      <c r="A253" s="2"/>
      <c r="B253" s="3"/>
      <c r="C253" s="143"/>
      <c r="D253" s="143"/>
    </row>
    <row r="254">
      <c r="A254" s="2"/>
      <c r="B254" s="3"/>
      <c r="C254" s="143"/>
      <c r="D254" s="143"/>
    </row>
    <row r="255">
      <c r="A255" s="2"/>
      <c r="B255" s="3"/>
      <c r="C255" s="143"/>
      <c r="D255" s="143"/>
    </row>
    <row r="256">
      <c r="A256" s="2"/>
      <c r="B256" s="3"/>
      <c r="C256" s="143"/>
      <c r="D256" s="143"/>
    </row>
    <row r="257">
      <c r="A257" s="2"/>
      <c r="B257" s="3"/>
      <c r="C257" s="143"/>
      <c r="D257" s="143"/>
    </row>
    <row r="258">
      <c r="A258" s="2"/>
      <c r="B258" s="3"/>
      <c r="C258" s="143"/>
      <c r="D258" s="143"/>
    </row>
    <row r="259">
      <c r="A259" s="2"/>
      <c r="B259" s="3"/>
      <c r="C259" s="143"/>
      <c r="D259" s="143"/>
    </row>
    <row r="260">
      <c r="A260" s="2"/>
      <c r="B260" s="3"/>
      <c r="C260" s="143"/>
      <c r="D260" s="143"/>
    </row>
    <row r="261">
      <c r="A261" s="2"/>
      <c r="B261" s="3"/>
      <c r="C261" s="143"/>
      <c r="D261" s="143"/>
    </row>
    <row r="262">
      <c r="A262" s="2"/>
      <c r="B262" s="3"/>
      <c r="C262" s="143"/>
      <c r="D262" s="143"/>
    </row>
    <row r="263">
      <c r="A263" s="2"/>
      <c r="B263" s="3"/>
      <c r="C263" s="143"/>
      <c r="D263" s="143"/>
    </row>
    <row r="264">
      <c r="A264" s="2"/>
      <c r="B264" s="3"/>
      <c r="C264" s="143"/>
      <c r="D264" s="143"/>
    </row>
    <row r="265">
      <c r="A265" s="2"/>
      <c r="B265" s="3"/>
      <c r="C265" s="143"/>
      <c r="D265" s="143"/>
    </row>
    <row r="266">
      <c r="A266" s="2"/>
      <c r="B266" s="3"/>
      <c r="C266" s="143"/>
      <c r="D266" s="143"/>
    </row>
    <row r="267">
      <c r="A267" s="2"/>
      <c r="B267" s="3"/>
      <c r="C267" s="143"/>
      <c r="D267" s="143"/>
    </row>
    <row r="268">
      <c r="A268" s="2"/>
      <c r="B268" s="3"/>
      <c r="C268" s="143"/>
      <c r="D268" s="143"/>
    </row>
    <row r="269">
      <c r="A269" s="2"/>
      <c r="B269" s="3"/>
      <c r="C269" s="143"/>
      <c r="D269" s="143"/>
    </row>
    <row r="270">
      <c r="A270" s="2"/>
      <c r="B270" s="3"/>
      <c r="C270" s="143"/>
      <c r="D270" s="143"/>
    </row>
    <row r="271">
      <c r="A271" s="2"/>
      <c r="B271" s="3"/>
      <c r="C271" s="143"/>
      <c r="D271" s="143"/>
    </row>
    <row r="272">
      <c r="A272" s="2"/>
      <c r="B272" s="3"/>
      <c r="C272" s="143"/>
      <c r="D272" s="143"/>
    </row>
    <row r="273">
      <c r="A273" s="2"/>
      <c r="B273" s="3"/>
      <c r="C273" s="143"/>
      <c r="D273" s="143"/>
    </row>
    <row r="274">
      <c r="A274" s="2"/>
      <c r="B274" s="3"/>
      <c r="C274" s="143"/>
      <c r="D274" s="143"/>
    </row>
    <row r="275">
      <c r="A275" s="2"/>
      <c r="B275" s="3"/>
      <c r="C275" s="143"/>
      <c r="D275" s="143"/>
    </row>
    <row r="276">
      <c r="A276" s="2"/>
      <c r="B276" s="3"/>
      <c r="C276" s="143"/>
      <c r="D276" s="143"/>
    </row>
    <row r="277">
      <c r="A277" s="2"/>
      <c r="B277" s="3"/>
      <c r="C277" s="143"/>
      <c r="D277" s="143"/>
    </row>
    <row r="278">
      <c r="A278" s="2"/>
      <c r="B278" s="3"/>
      <c r="C278" s="143"/>
      <c r="D278" s="143"/>
    </row>
    <row r="279">
      <c r="A279" s="2"/>
      <c r="B279" s="3"/>
      <c r="C279" s="143"/>
      <c r="D279" s="143"/>
    </row>
    <row r="280">
      <c r="A280" s="2"/>
      <c r="B280" s="3"/>
      <c r="C280" s="143"/>
      <c r="D280" s="143"/>
    </row>
    <row r="281">
      <c r="A281" s="2"/>
      <c r="B281" s="3"/>
      <c r="C281" s="143"/>
      <c r="D281" s="143"/>
    </row>
    <row r="282">
      <c r="A282" s="2"/>
      <c r="B282" s="3"/>
      <c r="C282" s="143"/>
      <c r="D282" s="143"/>
    </row>
    <row r="283">
      <c r="A283" s="2"/>
      <c r="B283" s="3"/>
      <c r="C283" s="143"/>
      <c r="D283" s="143"/>
    </row>
    <row r="284">
      <c r="A284" s="2"/>
      <c r="B284" s="3"/>
      <c r="C284" s="143"/>
      <c r="D284" s="143"/>
    </row>
    <row r="285">
      <c r="A285" s="2"/>
      <c r="B285" s="3"/>
      <c r="C285" s="143"/>
      <c r="D285" s="143"/>
    </row>
    <row r="286">
      <c r="A286" s="2"/>
      <c r="B286" s="3"/>
      <c r="C286" s="143"/>
      <c r="D286" s="143"/>
    </row>
    <row r="287">
      <c r="A287" s="2"/>
      <c r="B287" s="3"/>
      <c r="C287" s="143"/>
      <c r="D287" s="143"/>
    </row>
    <row r="288">
      <c r="A288" s="2"/>
      <c r="B288" s="3"/>
      <c r="C288" s="143"/>
      <c r="D288" s="143"/>
    </row>
    <row r="289">
      <c r="A289" s="2"/>
      <c r="B289" s="3"/>
      <c r="C289" s="143"/>
      <c r="D289" s="143"/>
    </row>
    <row r="290">
      <c r="A290" s="2"/>
      <c r="B290" s="3"/>
      <c r="C290" s="143"/>
      <c r="D290" s="143"/>
    </row>
    <row r="291">
      <c r="A291" s="2"/>
      <c r="B291" s="3"/>
      <c r="C291" s="143"/>
      <c r="D291" s="143"/>
    </row>
    <row r="292">
      <c r="A292" s="2"/>
      <c r="B292" s="3"/>
      <c r="C292" s="143"/>
      <c r="D292" s="143"/>
    </row>
    <row r="293">
      <c r="A293" s="2"/>
      <c r="B293" s="3"/>
      <c r="C293" s="143"/>
      <c r="D293" s="143"/>
    </row>
    <row r="294">
      <c r="A294" s="2"/>
      <c r="B294" s="3"/>
      <c r="C294" s="143"/>
      <c r="D294" s="143"/>
    </row>
    <row r="295">
      <c r="A295" s="2"/>
      <c r="B295" s="3"/>
      <c r="C295" s="143"/>
      <c r="D295" s="143"/>
    </row>
    <row r="296">
      <c r="A296" s="2"/>
      <c r="B296" s="3"/>
      <c r="C296" s="143"/>
      <c r="D296" s="143"/>
    </row>
    <row r="297">
      <c r="A297" s="2"/>
      <c r="B297" s="3"/>
      <c r="C297" s="143"/>
      <c r="D297" s="143"/>
    </row>
    <row r="298">
      <c r="A298" s="2"/>
      <c r="B298" s="3"/>
      <c r="C298" s="143"/>
      <c r="D298" s="143"/>
    </row>
    <row r="299">
      <c r="A299" s="2"/>
      <c r="B299" s="3"/>
      <c r="C299" s="143"/>
      <c r="D299" s="143"/>
    </row>
    <row r="300">
      <c r="A300" s="2"/>
      <c r="B300" s="3"/>
      <c r="C300" s="143"/>
      <c r="D300" s="143"/>
    </row>
    <row r="301">
      <c r="A301" s="2"/>
      <c r="B301" s="3"/>
      <c r="C301" s="143"/>
      <c r="D301" s="143"/>
    </row>
    <row r="302">
      <c r="A302" s="2"/>
      <c r="B302" s="3"/>
      <c r="C302" s="143"/>
      <c r="D302" s="143"/>
    </row>
    <row r="303">
      <c r="A303" s="2"/>
      <c r="B303" s="3"/>
      <c r="C303" s="143"/>
      <c r="D303" s="143"/>
    </row>
    <row r="304">
      <c r="A304" s="2"/>
      <c r="B304" s="3"/>
      <c r="C304" s="143"/>
      <c r="D304" s="143"/>
    </row>
    <row r="305">
      <c r="A305" s="2"/>
      <c r="B305" s="3"/>
      <c r="C305" s="143"/>
      <c r="D305" s="143"/>
    </row>
    <row r="306">
      <c r="A306" s="2"/>
      <c r="B306" s="3"/>
      <c r="C306" s="143"/>
      <c r="D306" s="143"/>
    </row>
    <row r="307">
      <c r="A307" s="2"/>
      <c r="B307" s="3"/>
      <c r="C307" s="143"/>
      <c r="D307" s="143"/>
    </row>
    <row r="308">
      <c r="A308" s="2"/>
      <c r="B308" s="3"/>
      <c r="C308" s="143"/>
      <c r="D308" s="143"/>
    </row>
    <row r="309">
      <c r="A309" s="2"/>
      <c r="B309" s="3"/>
      <c r="C309" s="143"/>
      <c r="D309" s="143"/>
    </row>
    <row r="310">
      <c r="A310" s="2"/>
      <c r="B310" s="3"/>
      <c r="C310" s="143"/>
      <c r="D310" s="143"/>
    </row>
    <row r="311">
      <c r="A311" s="2"/>
      <c r="B311" s="3"/>
      <c r="C311" s="143"/>
      <c r="D311" s="143"/>
    </row>
    <row r="312">
      <c r="A312" s="2"/>
      <c r="B312" s="3"/>
      <c r="C312" s="143"/>
      <c r="D312" s="143"/>
    </row>
    <row r="313">
      <c r="A313" s="2"/>
      <c r="B313" s="3"/>
      <c r="C313" s="143"/>
      <c r="D313" s="143"/>
    </row>
    <row r="314">
      <c r="A314" s="2"/>
      <c r="B314" s="3"/>
      <c r="C314" s="143"/>
      <c r="D314" s="143"/>
    </row>
    <row r="315">
      <c r="A315" s="2"/>
      <c r="B315" s="3"/>
      <c r="C315" s="143"/>
      <c r="D315" s="143"/>
    </row>
    <row r="316">
      <c r="A316" s="2"/>
      <c r="B316" s="3"/>
      <c r="C316" s="143"/>
      <c r="D316" s="143"/>
    </row>
    <row r="317">
      <c r="A317" s="2"/>
      <c r="B317" s="3"/>
      <c r="C317" s="143"/>
      <c r="D317" s="143"/>
    </row>
    <row r="318">
      <c r="A318" s="2"/>
      <c r="B318" s="3"/>
      <c r="C318" s="143"/>
      <c r="D318" s="143"/>
    </row>
    <row r="319">
      <c r="A319" s="2"/>
      <c r="B319" s="3"/>
      <c r="C319" s="143"/>
      <c r="D319" s="143"/>
    </row>
    <row r="320">
      <c r="A320" s="2"/>
      <c r="B320" s="3"/>
      <c r="C320" s="143"/>
      <c r="D320" s="143"/>
    </row>
    <row r="321">
      <c r="A321" s="2"/>
      <c r="B321" s="3"/>
      <c r="C321" s="143"/>
      <c r="D321" s="143"/>
    </row>
    <row r="322">
      <c r="A322" s="2"/>
      <c r="B322" s="3"/>
      <c r="C322" s="143"/>
      <c r="D322" s="143"/>
    </row>
    <row r="323">
      <c r="A323" s="2"/>
      <c r="B323" s="3"/>
      <c r="C323" s="143"/>
      <c r="D323" s="143"/>
    </row>
    <row r="324">
      <c r="A324" s="2"/>
      <c r="B324" s="3"/>
      <c r="C324" s="143"/>
      <c r="D324" s="143"/>
    </row>
    <row r="325">
      <c r="A325" s="2"/>
      <c r="B325" s="3"/>
      <c r="C325" s="143"/>
      <c r="D325" s="143"/>
    </row>
    <row r="326">
      <c r="A326" s="2"/>
      <c r="B326" s="3"/>
      <c r="C326" s="143"/>
      <c r="D326" s="143"/>
    </row>
    <row r="327">
      <c r="A327" s="2"/>
      <c r="B327" s="3"/>
      <c r="C327" s="143"/>
      <c r="D327" s="143"/>
    </row>
    <row r="328">
      <c r="A328" s="2"/>
      <c r="B328" s="3"/>
      <c r="C328" s="143"/>
      <c r="D328" s="143"/>
    </row>
    <row r="329">
      <c r="A329" s="2"/>
      <c r="B329" s="3"/>
      <c r="C329" s="143"/>
      <c r="D329" s="143"/>
    </row>
    <row r="330">
      <c r="A330" s="2"/>
      <c r="B330" s="3"/>
      <c r="C330" s="143"/>
      <c r="D330" s="143"/>
    </row>
    <row r="331">
      <c r="A331" s="2"/>
      <c r="B331" s="3"/>
      <c r="C331" s="143"/>
      <c r="D331" s="143"/>
    </row>
    <row r="332">
      <c r="A332" s="2"/>
      <c r="B332" s="3"/>
      <c r="C332" s="143"/>
      <c r="D332" s="143"/>
    </row>
    <row r="333">
      <c r="A333" s="2"/>
      <c r="B333" s="3"/>
      <c r="C333" s="143"/>
      <c r="D333" s="143"/>
    </row>
    <row r="334">
      <c r="A334" s="2"/>
      <c r="B334" s="3"/>
      <c r="C334" s="143"/>
      <c r="D334" s="143"/>
    </row>
    <row r="335">
      <c r="A335" s="2"/>
      <c r="B335" s="3"/>
      <c r="C335" s="143"/>
      <c r="D335" s="143"/>
    </row>
    <row r="336">
      <c r="A336" s="2"/>
      <c r="B336" s="3"/>
      <c r="C336" s="143"/>
      <c r="D336" s="143"/>
    </row>
    <row r="337">
      <c r="A337" s="2"/>
      <c r="B337" s="3"/>
      <c r="C337" s="143"/>
      <c r="D337" s="143"/>
    </row>
    <row r="338">
      <c r="A338" s="2"/>
      <c r="B338" s="3"/>
      <c r="C338" s="143"/>
      <c r="D338" s="143"/>
    </row>
    <row r="339">
      <c r="A339" s="2"/>
      <c r="B339" s="3"/>
      <c r="C339" s="143"/>
      <c r="D339" s="143"/>
    </row>
    <row r="340">
      <c r="A340" s="2"/>
      <c r="B340" s="3"/>
      <c r="C340" s="143"/>
      <c r="D340" s="143"/>
    </row>
    <row r="341">
      <c r="A341" s="2"/>
      <c r="B341" s="3"/>
      <c r="C341" s="143"/>
      <c r="D341" s="143"/>
    </row>
    <row r="342">
      <c r="A342" s="2"/>
      <c r="B342" s="3"/>
      <c r="C342" s="143"/>
      <c r="D342" s="143"/>
    </row>
    <row r="343">
      <c r="A343" s="2"/>
      <c r="B343" s="3"/>
      <c r="C343" s="143"/>
      <c r="D343" s="143"/>
    </row>
    <row r="344">
      <c r="A344" s="2"/>
      <c r="B344" s="3"/>
      <c r="C344" s="143"/>
      <c r="D344" s="143"/>
    </row>
    <row r="345">
      <c r="A345" s="2"/>
      <c r="B345" s="3"/>
      <c r="C345" s="143"/>
      <c r="D345" s="143"/>
    </row>
    <row r="346">
      <c r="A346" s="2"/>
      <c r="B346" s="3"/>
      <c r="C346" s="143"/>
      <c r="D346" s="143"/>
    </row>
    <row r="347">
      <c r="A347" s="2"/>
      <c r="B347" s="3"/>
      <c r="C347" s="143"/>
      <c r="D347" s="143"/>
    </row>
    <row r="348">
      <c r="A348" s="2"/>
      <c r="B348" s="3"/>
      <c r="C348" s="143"/>
      <c r="D348" s="143"/>
    </row>
    <row r="349">
      <c r="A349" s="2"/>
      <c r="B349" s="3"/>
      <c r="C349" s="143"/>
      <c r="D349" s="143"/>
    </row>
    <row r="350">
      <c r="A350" s="2"/>
      <c r="B350" s="3"/>
      <c r="C350" s="143"/>
      <c r="D350" s="143"/>
    </row>
    <row r="351">
      <c r="A351" s="2"/>
      <c r="B351" s="3"/>
      <c r="C351" s="143"/>
      <c r="D351" s="143"/>
    </row>
    <row r="352">
      <c r="A352" s="2"/>
      <c r="B352" s="3"/>
      <c r="C352" s="143"/>
      <c r="D352" s="143"/>
    </row>
    <row r="353">
      <c r="A353" s="2"/>
      <c r="B353" s="3"/>
      <c r="C353" s="143"/>
      <c r="D353" s="143"/>
    </row>
    <row r="354">
      <c r="A354" s="2"/>
      <c r="B354" s="3"/>
      <c r="C354" s="143"/>
      <c r="D354" s="143"/>
    </row>
    <row r="355">
      <c r="A355" s="2"/>
      <c r="B355" s="3"/>
      <c r="C355" s="143"/>
      <c r="D355" s="143"/>
    </row>
    <row r="356">
      <c r="A356" s="2"/>
      <c r="B356" s="3"/>
      <c r="C356" s="143"/>
      <c r="D356" s="143"/>
    </row>
    <row r="357">
      <c r="A357" s="2"/>
      <c r="B357" s="3"/>
      <c r="C357" s="143"/>
      <c r="D357" s="143"/>
    </row>
    <row r="358">
      <c r="A358" s="2"/>
      <c r="B358" s="3"/>
      <c r="C358" s="143"/>
      <c r="D358" s="143"/>
    </row>
    <row r="359">
      <c r="A359" s="2"/>
      <c r="B359" s="3"/>
      <c r="C359" s="143"/>
      <c r="D359" s="143"/>
    </row>
    <row r="360">
      <c r="A360" s="2"/>
      <c r="B360" s="3"/>
      <c r="C360" s="143"/>
      <c r="D360" s="143"/>
    </row>
    <row r="361">
      <c r="A361" s="2"/>
      <c r="B361" s="3"/>
      <c r="C361" s="143"/>
      <c r="D361" s="143"/>
    </row>
    <row r="362">
      <c r="A362" s="2"/>
      <c r="B362" s="3"/>
      <c r="C362" s="143"/>
      <c r="D362" s="143"/>
    </row>
    <row r="363">
      <c r="A363" s="2"/>
      <c r="B363" s="3"/>
      <c r="C363" s="143"/>
      <c r="D363" s="143"/>
    </row>
    <row r="364">
      <c r="A364" s="2"/>
      <c r="B364" s="3"/>
      <c r="C364" s="143"/>
      <c r="D364" s="143"/>
    </row>
    <row r="365">
      <c r="A365" s="2"/>
      <c r="B365" s="3"/>
      <c r="C365" s="143"/>
      <c r="D365" s="143"/>
    </row>
    <row r="366">
      <c r="A366" s="2"/>
      <c r="B366" s="3"/>
      <c r="C366" s="143"/>
      <c r="D366" s="143"/>
    </row>
    <row r="367">
      <c r="A367" s="2"/>
      <c r="B367" s="3"/>
      <c r="C367" s="143"/>
      <c r="D367" s="143"/>
    </row>
    <row r="368">
      <c r="A368" s="2"/>
      <c r="B368" s="3"/>
      <c r="C368" s="143"/>
      <c r="D368" s="143"/>
    </row>
    <row r="369">
      <c r="A369" s="2"/>
      <c r="B369" s="3"/>
      <c r="C369" s="143"/>
      <c r="D369" s="143"/>
    </row>
    <row r="370">
      <c r="A370" s="2"/>
      <c r="B370" s="3"/>
      <c r="C370" s="143"/>
      <c r="D370" s="143"/>
    </row>
    <row r="371">
      <c r="A371" s="2"/>
      <c r="B371" s="3"/>
      <c r="C371" s="143"/>
      <c r="D371" s="143"/>
    </row>
    <row r="372">
      <c r="A372" s="2"/>
      <c r="B372" s="3"/>
      <c r="C372" s="143"/>
      <c r="D372" s="143"/>
    </row>
    <row r="373">
      <c r="A373" s="2"/>
      <c r="B373" s="3"/>
      <c r="C373" s="143"/>
      <c r="D373" s="143"/>
    </row>
    <row r="374">
      <c r="A374" s="2"/>
      <c r="B374" s="3"/>
      <c r="C374" s="143"/>
      <c r="D374" s="143"/>
    </row>
    <row r="375">
      <c r="A375" s="2"/>
      <c r="B375" s="3"/>
      <c r="C375" s="143"/>
      <c r="D375" s="143"/>
    </row>
    <row r="376">
      <c r="A376" s="2"/>
      <c r="B376" s="3"/>
      <c r="C376" s="143"/>
      <c r="D376" s="143"/>
    </row>
    <row r="377">
      <c r="A377" s="2"/>
      <c r="B377" s="3"/>
      <c r="C377" s="143"/>
      <c r="D377" s="143"/>
    </row>
    <row r="378">
      <c r="A378" s="2"/>
      <c r="B378" s="3"/>
      <c r="C378" s="143"/>
      <c r="D378" s="143"/>
    </row>
    <row r="379">
      <c r="A379" s="2"/>
      <c r="B379" s="3"/>
      <c r="C379" s="143"/>
      <c r="D379" s="143"/>
    </row>
    <row r="380">
      <c r="A380" s="2"/>
      <c r="B380" s="3"/>
      <c r="C380" s="143"/>
      <c r="D380" s="143"/>
    </row>
    <row r="381">
      <c r="A381" s="2"/>
      <c r="B381" s="3"/>
      <c r="C381" s="143"/>
      <c r="D381" s="143"/>
    </row>
    <row r="382">
      <c r="A382" s="2"/>
      <c r="B382" s="3"/>
      <c r="C382" s="143"/>
      <c r="D382" s="143"/>
    </row>
    <row r="383">
      <c r="A383" s="2"/>
      <c r="B383" s="3"/>
      <c r="C383" s="143"/>
      <c r="D383" s="143"/>
    </row>
    <row r="384">
      <c r="A384" s="2"/>
      <c r="B384" s="3"/>
      <c r="C384" s="143"/>
      <c r="D384" s="143"/>
    </row>
    <row r="385">
      <c r="A385" s="2"/>
      <c r="B385" s="3"/>
      <c r="C385" s="143"/>
      <c r="D385" s="143"/>
    </row>
    <row r="386">
      <c r="A386" s="2"/>
      <c r="B386" s="3"/>
      <c r="C386" s="143"/>
      <c r="D386" s="143"/>
    </row>
    <row r="387">
      <c r="A387" s="2"/>
      <c r="B387" s="3"/>
      <c r="C387" s="143"/>
      <c r="D387" s="143"/>
    </row>
    <row r="388">
      <c r="A388" s="2"/>
      <c r="B388" s="3"/>
      <c r="C388" s="143"/>
      <c r="D388" s="143"/>
    </row>
    <row r="389">
      <c r="A389" s="2"/>
      <c r="B389" s="3"/>
      <c r="C389" s="143"/>
      <c r="D389" s="143"/>
    </row>
    <row r="390">
      <c r="A390" s="2"/>
      <c r="B390" s="3"/>
      <c r="C390" s="143"/>
      <c r="D390" s="143"/>
    </row>
    <row r="391">
      <c r="A391" s="2"/>
      <c r="B391" s="3"/>
      <c r="C391" s="143"/>
      <c r="D391" s="143"/>
    </row>
    <row r="392">
      <c r="A392" s="2"/>
      <c r="B392" s="3"/>
      <c r="C392" s="143"/>
      <c r="D392" s="143"/>
    </row>
    <row r="393">
      <c r="A393" s="2"/>
      <c r="B393" s="3"/>
      <c r="C393" s="143"/>
      <c r="D393" s="143"/>
    </row>
    <row r="394">
      <c r="A394" s="2"/>
      <c r="B394" s="3"/>
      <c r="C394" s="143"/>
      <c r="D394" s="143"/>
    </row>
    <row r="395">
      <c r="A395" s="2"/>
      <c r="B395" s="3"/>
      <c r="C395" s="143"/>
      <c r="D395" s="143"/>
    </row>
    <row r="396">
      <c r="A396" s="2"/>
      <c r="B396" s="3"/>
      <c r="C396" s="143"/>
      <c r="D396" s="143"/>
    </row>
    <row r="397">
      <c r="A397" s="2"/>
      <c r="B397" s="3"/>
      <c r="C397" s="143"/>
      <c r="D397" s="143"/>
    </row>
    <row r="398">
      <c r="A398" s="2"/>
      <c r="B398" s="3"/>
      <c r="C398" s="143"/>
      <c r="D398" s="143"/>
    </row>
    <row r="399">
      <c r="A399" s="2"/>
      <c r="B399" s="3"/>
      <c r="C399" s="143"/>
      <c r="D399" s="143"/>
    </row>
    <row r="400">
      <c r="A400" s="2"/>
      <c r="B400" s="3"/>
      <c r="C400" s="143"/>
      <c r="D400" s="143"/>
    </row>
    <row r="401">
      <c r="A401" s="2"/>
      <c r="B401" s="3"/>
      <c r="C401" s="143"/>
      <c r="D401" s="143"/>
    </row>
    <row r="402">
      <c r="A402" s="2"/>
      <c r="B402" s="3"/>
      <c r="C402" s="143"/>
      <c r="D402" s="143"/>
    </row>
    <row r="403">
      <c r="A403" s="2"/>
      <c r="B403" s="3"/>
      <c r="C403" s="143"/>
      <c r="D403" s="143"/>
    </row>
    <row r="404">
      <c r="A404" s="2"/>
      <c r="B404" s="3"/>
      <c r="C404" s="143"/>
      <c r="D404" s="143"/>
    </row>
    <row r="405">
      <c r="A405" s="2"/>
      <c r="B405" s="3"/>
      <c r="C405" s="143"/>
      <c r="D405" s="143"/>
    </row>
    <row r="406">
      <c r="A406" s="2"/>
      <c r="B406" s="3"/>
      <c r="C406" s="143"/>
      <c r="D406" s="143"/>
    </row>
    <row r="407">
      <c r="A407" s="2"/>
      <c r="B407" s="3"/>
      <c r="C407" s="143"/>
      <c r="D407" s="143"/>
    </row>
    <row r="408">
      <c r="A408" s="2"/>
      <c r="B408" s="3"/>
      <c r="C408" s="143"/>
      <c r="D408" s="143"/>
    </row>
    <row r="409">
      <c r="A409" s="2"/>
      <c r="B409" s="3"/>
      <c r="C409" s="143"/>
      <c r="D409" s="143"/>
    </row>
    <row r="410">
      <c r="A410" s="2"/>
      <c r="B410" s="3"/>
      <c r="C410" s="143"/>
      <c r="D410" s="143"/>
    </row>
    <row r="411">
      <c r="A411" s="2"/>
      <c r="B411" s="3"/>
      <c r="C411" s="143"/>
      <c r="D411" s="143"/>
    </row>
    <row r="412">
      <c r="A412" s="2"/>
      <c r="B412" s="3"/>
      <c r="C412" s="143"/>
      <c r="D412" s="143"/>
    </row>
    <row r="413">
      <c r="A413" s="2"/>
      <c r="B413" s="3"/>
      <c r="C413" s="143"/>
      <c r="D413" s="143"/>
    </row>
    <row r="414">
      <c r="A414" s="2"/>
      <c r="B414" s="3"/>
      <c r="C414" s="143"/>
      <c r="D414" s="143"/>
    </row>
    <row r="415">
      <c r="A415" s="2"/>
      <c r="B415" s="3"/>
      <c r="C415" s="143"/>
      <c r="D415" s="143"/>
    </row>
    <row r="416">
      <c r="A416" s="2"/>
      <c r="B416" s="3"/>
      <c r="C416" s="143"/>
      <c r="D416" s="143"/>
    </row>
    <row r="417">
      <c r="A417" s="2"/>
      <c r="B417" s="3"/>
      <c r="C417" s="143"/>
      <c r="D417" s="143"/>
    </row>
    <row r="418">
      <c r="A418" s="2"/>
      <c r="B418" s="3"/>
      <c r="C418" s="143"/>
      <c r="D418" s="143"/>
    </row>
    <row r="419">
      <c r="A419" s="2"/>
      <c r="B419" s="3"/>
      <c r="C419" s="143"/>
      <c r="D419" s="143"/>
    </row>
    <row r="420">
      <c r="A420" s="2"/>
      <c r="B420" s="3"/>
      <c r="C420" s="143"/>
      <c r="D420" s="143"/>
    </row>
    <row r="421">
      <c r="A421" s="2"/>
      <c r="B421" s="3"/>
      <c r="C421" s="143"/>
      <c r="D421" s="143"/>
    </row>
    <row r="422">
      <c r="A422" s="2"/>
      <c r="B422" s="3"/>
      <c r="C422" s="143"/>
      <c r="D422" s="143"/>
    </row>
    <row r="423">
      <c r="A423" s="2"/>
      <c r="B423" s="3"/>
      <c r="C423" s="143"/>
      <c r="D423" s="143"/>
    </row>
    <row r="424">
      <c r="A424" s="2"/>
      <c r="B424" s="3"/>
      <c r="C424" s="143"/>
      <c r="D424" s="143"/>
    </row>
    <row r="425">
      <c r="A425" s="2"/>
      <c r="B425" s="3"/>
      <c r="C425" s="143"/>
      <c r="D425" s="143"/>
    </row>
    <row r="426">
      <c r="A426" s="2"/>
      <c r="B426" s="3"/>
      <c r="C426" s="143"/>
      <c r="D426" s="143"/>
    </row>
    <row r="427">
      <c r="A427" s="2"/>
      <c r="B427" s="3"/>
      <c r="C427" s="143"/>
      <c r="D427" s="143"/>
    </row>
    <row r="428">
      <c r="A428" s="2"/>
      <c r="B428" s="3"/>
      <c r="C428" s="143"/>
      <c r="D428" s="143"/>
    </row>
    <row r="429">
      <c r="A429" s="2"/>
      <c r="B429" s="3"/>
      <c r="C429" s="143"/>
      <c r="D429" s="143"/>
    </row>
    <row r="430">
      <c r="A430" s="2"/>
      <c r="B430" s="3"/>
      <c r="C430" s="143"/>
      <c r="D430" s="143"/>
    </row>
    <row r="431">
      <c r="A431" s="2"/>
      <c r="B431" s="3"/>
      <c r="C431" s="143"/>
      <c r="D431" s="143"/>
    </row>
    <row r="432">
      <c r="A432" s="2"/>
      <c r="B432" s="3"/>
      <c r="C432" s="143"/>
      <c r="D432" s="143"/>
    </row>
    <row r="433">
      <c r="A433" s="2"/>
      <c r="B433" s="3"/>
      <c r="C433" s="143"/>
      <c r="D433" s="143"/>
    </row>
    <row r="434">
      <c r="A434" s="2"/>
      <c r="B434" s="3"/>
      <c r="C434" s="143"/>
      <c r="D434" s="143"/>
    </row>
    <row r="435">
      <c r="A435" s="2"/>
      <c r="B435" s="3"/>
      <c r="C435" s="143"/>
      <c r="D435" s="143"/>
    </row>
    <row r="436">
      <c r="A436" s="2"/>
      <c r="B436" s="3"/>
      <c r="C436" s="143"/>
      <c r="D436" s="143"/>
    </row>
    <row r="437">
      <c r="A437" s="2"/>
      <c r="B437" s="3"/>
      <c r="C437" s="143"/>
      <c r="D437" s="143"/>
    </row>
    <row r="438">
      <c r="A438" s="2"/>
      <c r="B438" s="3"/>
      <c r="C438" s="143"/>
      <c r="D438" s="143"/>
    </row>
    <row r="439">
      <c r="A439" s="2"/>
      <c r="B439" s="3"/>
      <c r="C439" s="143"/>
      <c r="D439" s="143"/>
    </row>
    <row r="440">
      <c r="A440" s="2"/>
      <c r="B440" s="3"/>
      <c r="C440" s="143"/>
      <c r="D440" s="143"/>
    </row>
    <row r="441">
      <c r="A441" s="2"/>
      <c r="B441" s="3"/>
      <c r="C441" s="143"/>
      <c r="D441" s="143"/>
    </row>
    <row r="442">
      <c r="A442" s="2"/>
      <c r="B442" s="3"/>
      <c r="C442" s="143"/>
      <c r="D442" s="143"/>
    </row>
    <row r="443">
      <c r="A443" s="2"/>
      <c r="B443" s="3"/>
      <c r="C443" s="143"/>
      <c r="D443" s="143"/>
    </row>
    <row r="444">
      <c r="A444" s="2"/>
      <c r="B444" s="3"/>
      <c r="C444" s="143"/>
      <c r="D444" s="143"/>
    </row>
    <row r="445">
      <c r="A445" s="2"/>
      <c r="B445" s="3"/>
      <c r="C445" s="143"/>
      <c r="D445" s="143"/>
    </row>
    <row r="446">
      <c r="A446" s="2"/>
      <c r="B446" s="3"/>
      <c r="C446" s="143"/>
      <c r="D446" s="143"/>
    </row>
    <row r="447">
      <c r="A447" s="2"/>
      <c r="B447" s="3"/>
      <c r="C447" s="143"/>
      <c r="D447" s="143"/>
    </row>
    <row r="448">
      <c r="A448" s="2"/>
      <c r="B448" s="3"/>
      <c r="C448" s="143"/>
      <c r="D448" s="143"/>
    </row>
    <row r="449">
      <c r="A449" s="2"/>
      <c r="B449" s="3"/>
      <c r="C449" s="143"/>
      <c r="D449" s="143"/>
    </row>
    <row r="450">
      <c r="A450" s="2"/>
      <c r="B450" s="3"/>
      <c r="C450" s="143"/>
      <c r="D450" s="143"/>
    </row>
    <row r="451">
      <c r="A451" s="2"/>
      <c r="B451" s="3"/>
      <c r="C451" s="143"/>
      <c r="D451" s="143"/>
    </row>
    <row r="452">
      <c r="A452" s="2"/>
      <c r="B452" s="3"/>
      <c r="C452" s="143"/>
      <c r="D452" s="143"/>
    </row>
    <row r="453">
      <c r="A453" s="2"/>
      <c r="B453" s="3"/>
      <c r="C453" s="143"/>
      <c r="D453" s="143"/>
    </row>
    <row r="454">
      <c r="A454" s="2"/>
      <c r="B454" s="3"/>
      <c r="C454" s="143"/>
      <c r="D454" s="143"/>
    </row>
    <row r="455">
      <c r="A455" s="2"/>
      <c r="B455" s="3"/>
      <c r="C455" s="143"/>
      <c r="D455" s="143"/>
    </row>
    <row r="456">
      <c r="A456" s="2"/>
      <c r="B456" s="3"/>
      <c r="C456" s="143"/>
      <c r="D456" s="143"/>
    </row>
    <row r="457">
      <c r="A457" s="2"/>
      <c r="B457" s="3"/>
      <c r="C457" s="143"/>
      <c r="D457" s="143"/>
    </row>
    <row r="458">
      <c r="A458" s="2"/>
      <c r="B458" s="3"/>
      <c r="C458" s="143"/>
      <c r="D458" s="143"/>
    </row>
    <row r="459">
      <c r="A459" s="2"/>
      <c r="B459" s="3"/>
      <c r="C459" s="143"/>
      <c r="D459" s="143"/>
    </row>
    <row r="460">
      <c r="A460" s="2"/>
      <c r="B460" s="3"/>
      <c r="C460" s="143"/>
      <c r="D460" s="143"/>
    </row>
    <row r="461">
      <c r="A461" s="2"/>
      <c r="B461" s="3"/>
      <c r="C461" s="143"/>
      <c r="D461" s="143"/>
    </row>
    <row r="462">
      <c r="A462" s="2"/>
      <c r="B462" s="3"/>
      <c r="C462" s="143"/>
      <c r="D462" s="143"/>
    </row>
    <row r="463">
      <c r="A463" s="2"/>
      <c r="B463" s="3"/>
      <c r="C463" s="143"/>
      <c r="D463" s="143"/>
    </row>
    <row r="464">
      <c r="A464" s="2"/>
      <c r="B464" s="3"/>
      <c r="C464" s="143"/>
      <c r="D464" s="143"/>
    </row>
    <row r="465">
      <c r="A465" s="2"/>
      <c r="B465" s="3"/>
      <c r="C465" s="143"/>
      <c r="D465" s="143"/>
    </row>
    <row r="466">
      <c r="A466" s="2"/>
      <c r="B466" s="3"/>
      <c r="C466" s="143"/>
      <c r="D466" s="143"/>
    </row>
    <row r="467">
      <c r="A467" s="2"/>
      <c r="B467" s="3"/>
      <c r="C467" s="143"/>
      <c r="D467" s="143"/>
    </row>
    <row r="468">
      <c r="A468" s="2"/>
      <c r="B468" s="3"/>
      <c r="C468" s="143"/>
      <c r="D468" s="143"/>
    </row>
    <row r="469">
      <c r="A469" s="2"/>
      <c r="B469" s="3"/>
      <c r="C469" s="143"/>
      <c r="D469" s="143"/>
    </row>
    <row r="470">
      <c r="A470" s="2"/>
      <c r="B470" s="3"/>
      <c r="C470" s="143"/>
      <c r="D470" s="143"/>
    </row>
    <row r="471">
      <c r="A471" s="2"/>
      <c r="B471" s="3"/>
      <c r="C471" s="143"/>
      <c r="D471" s="143"/>
    </row>
    <row r="472">
      <c r="A472" s="2"/>
      <c r="B472" s="3"/>
      <c r="C472" s="143"/>
      <c r="D472" s="143"/>
    </row>
    <row r="473">
      <c r="A473" s="2"/>
      <c r="B473" s="3"/>
      <c r="C473" s="143"/>
      <c r="D473" s="143"/>
    </row>
    <row r="474">
      <c r="A474" s="2"/>
      <c r="B474" s="3"/>
      <c r="C474" s="143"/>
      <c r="D474" s="143"/>
    </row>
    <row r="475">
      <c r="A475" s="2"/>
      <c r="B475" s="3"/>
      <c r="C475" s="143"/>
      <c r="D475" s="143"/>
    </row>
    <row r="476">
      <c r="A476" s="2"/>
      <c r="B476" s="3"/>
      <c r="C476" s="143"/>
      <c r="D476" s="143"/>
    </row>
    <row r="477">
      <c r="C477" s="143"/>
      <c r="D477" s="143"/>
    </row>
    <row r="478">
      <c r="C478" s="143"/>
      <c r="D478" s="143"/>
    </row>
    <row r="479">
      <c r="C479" s="143"/>
      <c r="D479" s="143"/>
    </row>
    <row r="480">
      <c r="C480" s="143"/>
      <c r="D480" s="143"/>
    </row>
    <row r="481">
      <c r="C481" s="143"/>
      <c r="D481" s="143"/>
    </row>
    <row r="482">
      <c r="C482" s="143"/>
      <c r="D482" s="143"/>
    </row>
    <row r="483">
      <c r="C483" s="143"/>
      <c r="D483" s="143"/>
    </row>
    <row r="484">
      <c r="C484" s="143"/>
      <c r="D484" s="143"/>
    </row>
    <row r="485">
      <c r="C485" s="143"/>
      <c r="D485" s="143"/>
    </row>
    <row r="486">
      <c r="C486" s="143"/>
      <c r="D486" s="143"/>
    </row>
    <row r="487">
      <c r="C487" s="143"/>
      <c r="D487" s="143"/>
    </row>
    <row r="488">
      <c r="C488" s="143"/>
      <c r="D488" s="143"/>
    </row>
    <row r="489">
      <c r="C489" s="143"/>
      <c r="D489" s="143"/>
    </row>
    <row r="490">
      <c r="C490" s="143"/>
      <c r="D490" s="143"/>
    </row>
    <row r="491">
      <c r="C491" s="143"/>
      <c r="D491" s="143"/>
    </row>
    <row r="492">
      <c r="C492" s="143"/>
      <c r="D492" s="143"/>
    </row>
    <row r="493">
      <c r="C493" s="143"/>
      <c r="D493" s="143"/>
    </row>
    <row r="494">
      <c r="C494" s="143"/>
      <c r="D494" s="143"/>
    </row>
    <row r="495">
      <c r="C495" s="143"/>
      <c r="D495" s="143"/>
    </row>
    <row r="496">
      <c r="C496" s="143"/>
      <c r="D496" s="143"/>
    </row>
    <row r="497">
      <c r="C497" s="143"/>
      <c r="D497" s="143"/>
    </row>
    <row r="498">
      <c r="C498" s="143"/>
      <c r="D498" s="143"/>
    </row>
    <row r="499">
      <c r="C499" s="143"/>
      <c r="D499" s="143"/>
    </row>
    <row r="500">
      <c r="C500" s="143"/>
      <c r="D500" s="143"/>
    </row>
    <row r="501">
      <c r="C501" s="143"/>
      <c r="D501" s="143"/>
    </row>
    <row r="502">
      <c r="C502" s="143"/>
      <c r="D502" s="143"/>
    </row>
    <row r="503">
      <c r="C503" s="143"/>
      <c r="D503" s="143"/>
    </row>
    <row r="504">
      <c r="C504" s="143"/>
      <c r="D504" s="143"/>
    </row>
    <row r="505">
      <c r="C505" s="143"/>
      <c r="D505" s="143"/>
    </row>
    <row r="506">
      <c r="C506" s="143"/>
      <c r="D506" s="143"/>
    </row>
    <row r="507">
      <c r="C507" s="143"/>
      <c r="D507" s="143"/>
    </row>
    <row r="508">
      <c r="C508" s="143"/>
      <c r="D508" s="143"/>
    </row>
    <row r="509">
      <c r="C509" s="143"/>
      <c r="D509" s="143"/>
    </row>
    <row r="510">
      <c r="C510" s="143"/>
      <c r="D510" s="143"/>
    </row>
    <row r="511">
      <c r="C511" s="143"/>
      <c r="D511" s="143"/>
    </row>
    <row r="512">
      <c r="C512" s="143"/>
      <c r="D512" s="143"/>
    </row>
    <row r="513">
      <c r="C513" s="143"/>
      <c r="D513" s="143"/>
    </row>
    <row r="514">
      <c r="C514" s="143"/>
      <c r="D514" s="143"/>
    </row>
    <row r="515">
      <c r="C515" s="143"/>
      <c r="D515" s="143"/>
    </row>
    <row r="516">
      <c r="C516" s="143"/>
      <c r="D516" s="143"/>
    </row>
    <row r="517">
      <c r="C517" s="143"/>
      <c r="D517" s="143"/>
    </row>
    <row r="518">
      <c r="C518" s="143"/>
      <c r="D518" s="143"/>
    </row>
    <row r="519">
      <c r="C519" s="143"/>
      <c r="D519" s="143"/>
    </row>
    <row r="520">
      <c r="C520" s="143"/>
      <c r="D520" s="143"/>
    </row>
    <row r="521">
      <c r="C521" s="143"/>
      <c r="D521" s="143"/>
    </row>
    <row r="522">
      <c r="C522" s="143"/>
      <c r="D522" s="143"/>
    </row>
    <row r="523">
      <c r="C523" s="143"/>
      <c r="D523" s="143"/>
    </row>
    <row r="524">
      <c r="C524" s="143"/>
      <c r="D524" s="143"/>
    </row>
    <row r="525">
      <c r="C525" s="143"/>
      <c r="D525" s="143"/>
    </row>
    <row r="526">
      <c r="C526" s="143"/>
      <c r="D526" s="143"/>
    </row>
    <row r="527">
      <c r="C527" s="143"/>
      <c r="D527" s="143"/>
    </row>
    <row r="528">
      <c r="C528" s="143"/>
      <c r="D528" s="143"/>
    </row>
    <row r="529">
      <c r="C529" s="143"/>
      <c r="D529" s="143"/>
    </row>
    <row r="530">
      <c r="C530" s="143"/>
      <c r="D530" s="143"/>
    </row>
    <row r="531">
      <c r="C531" s="143"/>
      <c r="D531" s="143"/>
    </row>
    <row r="532">
      <c r="C532" s="143"/>
      <c r="D532" s="143"/>
    </row>
    <row r="533">
      <c r="C533" s="143"/>
      <c r="D533" s="143"/>
    </row>
    <row r="534">
      <c r="C534" s="143"/>
      <c r="D534" s="143"/>
    </row>
    <row r="535">
      <c r="C535" s="143"/>
      <c r="D535" s="143"/>
    </row>
    <row r="536">
      <c r="C536" s="143"/>
      <c r="D536" s="143"/>
    </row>
    <row r="537">
      <c r="C537" s="143"/>
      <c r="D537" s="143"/>
    </row>
    <row r="538">
      <c r="C538" s="143"/>
      <c r="D538" s="143"/>
    </row>
    <row r="539">
      <c r="C539" s="143"/>
      <c r="D539" s="143"/>
    </row>
    <row r="540">
      <c r="C540" s="143"/>
      <c r="D540" s="143"/>
    </row>
    <row r="541">
      <c r="C541" s="143"/>
      <c r="D541" s="143"/>
    </row>
    <row r="542">
      <c r="C542" s="143"/>
      <c r="D542" s="143"/>
    </row>
    <row r="543">
      <c r="C543" s="143"/>
      <c r="D543" s="143"/>
    </row>
    <row r="544">
      <c r="C544" s="143"/>
      <c r="D544" s="143"/>
    </row>
    <row r="545">
      <c r="C545" s="143"/>
      <c r="D545" s="143"/>
    </row>
    <row r="546">
      <c r="C546" s="143"/>
      <c r="D546" s="143"/>
    </row>
    <row r="547">
      <c r="C547" s="143"/>
      <c r="D547" s="143"/>
    </row>
    <row r="548">
      <c r="C548" s="143"/>
      <c r="D548" s="143"/>
    </row>
    <row r="549">
      <c r="C549" s="143"/>
      <c r="D549" s="143"/>
    </row>
    <row r="550">
      <c r="C550" s="143"/>
      <c r="D550" s="143"/>
    </row>
    <row r="551">
      <c r="C551" s="143"/>
      <c r="D551" s="143"/>
    </row>
    <row r="552">
      <c r="C552" s="143"/>
      <c r="D552" s="143"/>
    </row>
    <row r="553">
      <c r="C553" s="143"/>
      <c r="D553" s="143"/>
    </row>
    <row r="554">
      <c r="C554" s="143"/>
      <c r="D554" s="143"/>
    </row>
    <row r="555">
      <c r="C555" s="143"/>
      <c r="D555" s="143"/>
    </row>
    <row r="556">
      <c r="C556" s="143"/>
      <c r="D556" s="143"/>
    </row>
    <row r="557">
      <c r="C557" s="143"/>
      <c r="D557" s="143"/>
    </row>
    <row r="558">
      <c r="C558" s="143"/>
      <c r="D558" s="143"/>
    </row>
    <row r="559">
      <c r="C559" s="143"/>
      <c r="D559" s="143"/>
    </row>
    <row r="560">
      <c r="C560" s="143"/>
      <c r="D560" s="143"/>
    </row>
    <row r="561">
      <c r="C561" s="143"/>
      <c r="D561" s="143"/>
    </row>
    <row r="562">
      <c r="C562" s="143"/>
      <c r="D562" s="143"/>
    </row>
    <row r="563">
      <c r="C563" s="143"/>
      <c r="D563" s="143"/>
    </row>
    <row r="564">
      <c r="C564" s="143"/>
      <c r="D564" s="143"/>
    </row>
    <row r="565">
      <c r="C565" s="143"/>
      <c r="D565" s="143"/>
    </row>
    <row r="566">
      <c r="C566" s="143"/>
      <c r="D566" s="143"/>
    </row>
    <row r="567">
      <c r="C567" s="143"/>
      <c r="D567" s="143"/>
    </row>
    <row r="568">
      <c r="C568" s="143"/>
      <c r="D568" s="143"/>
    </row>
    <row r="569">
      <c r="C569" s="143"/>
      <c r="D569" s="143"/>
    </row>
    <row r="570">
      <c r="C570" s="143"/>
      <c r="D570" s="143"/>
    </row>
    <row r="571">
      <c r="C571" s="143"/>
      <c r="D571" s="143"/>
    </row>
    <row r="572">
      <c r="C572" s="143"/>
      <c r="D572" s="143"/>
    </row>
    <row r="573">
      <c r="C573" s="143"/>
      <c r="D573" s="143"/>
    </row>
    <row r="574">
      <c r="C574" s="143"/>
      <c r="D574" s="143"/>
    </row>
    <row r="575">
      <c r="C575" s="143"/>
      <c r="D575" s="143"/>
    </row>
    <row r="576">
      <c r="C576" s="143"/>
      <c r="D576" s="143"/>
    </row>
    <row r="577">
      <c r="C577" s="143"/>
      <c r="D577" s="143"/>
    </row>
    <row r="578">
      <c r="C578" s="143"/>
      <c r="D578" s="143"/>
    </row>
    <row r="579">
      <c r="C579" s="143"/>
      <c r="D579" s="143"/>
    </row>
    <row r="580">
      <c r="C580" s="143"/>
      <c r="D580" s="143"/>
    </row>
    <row r="581">
      <c r="C581" s="143"/>
      <c r="D581" s="143"/>
    </row>
    <row r="582">
      <c r="C582" s="143"/>
      <c r="D582" s="143"/>
    </row>
    <row r="583">
      <c r="C583" s="143"/>
      <c r="D583" s="143"/>
    </row>
    <row r="584">
      <c r="C584" s="143"/>
      <c r="D584" s="143"/>
    </row>
    <row r="585">
      <c r="C585" s="143"/>
      <c r="D585" s="143"/>
    </row>
    <row r="586">
      <c r="C586" s="143"/>
      <c r="D586" s="143"/>
    </row>
    <row r="587">
      <c r="C587" s="143"/>
      <c r="D587" s="143"/>
    </row>
    <row r="588">
      <c r="C588" s="143"/>
      <c r="D588" s="143"/>
    </row>
    <row r="589">
      <c r="C589" s="143"/>
      <c r="D589" s="143"/>
    </row>
    <row r="590">
      <c r="C590" s="143"/>
      <c r="D590" s="143"/>
    </row>
    <row r="591">
      <c r="C591" s="143"/>
      <c r="D591" s="143"/>
    </row>
    <row r="592">
      <c r="C592" s="143"/>
      <c r="D592" s="143"/>
    </row>
    <row r="593">
      <c r="C593" s="143"/>
      <c r="D593" s="143"/>
    </row>
    <row r="594">
      <c r="C594" s="143"/>
      <c r="D594" s="143"/>
    </row>
    <row r="595">
      <c r="C595" s="143"/>
      <c r="D595" s="143"/>
    </row>
    <row r="596">
      <c r="C596" s="143"/>
      <c r="D596" s="143"/>
    </row>
    <row r="597">
      <c r="C597" s="143"/>
      <c r="D597" s="143"/>
    </row>
    <row r="598">
      <c r="C598" s="143"/>
      <c r="D598" s="143"/>
    </row>
    <row r="599">
      <c r="C599" s="143"/>
      <c r="D599" s="143"/>
    </row>
    <row r="600">
      <c r="C600" s="143"/>
      <c r="D600" s="143"/>
    </row>
    <row r="601">
      <c r="C601" s="143"/>
      <c r="D601" s="143"/>
    </row>
    <row r="602">
      <c r="C602" s="143"/>
      <c r="D602" s="143"/>
    </row>
    <row r="603">
      <c r="C603" s="143"/>
      <c r="D603" s="143"/>
    </row>
    <row r="604">
      <c r="C604" s="143"/>
      <c r="D604" s="143"/>
    </row>
    <row r="605">
      <c r="C605" s="143"/>
      <c r="D605" s="143"/>
    </row>
    <row r="606">
      <c r="C606" s="143"/>
      <c r="D606" s="143"/>
    </row>
    <row r="607">
      <c r="C607" s="143"/>
      <c r="D607" s="143"/>
    </row>
    <row r="608">
      <c r="C608" s="143"/>
      <c r="D608" s="143"/>
    </row>
    <row r="609">
      <c r="C609" s="143"/>
      <c r="D609" s="143"/>
    </row>
    <row r="610">
      <c r="C610" s="143"/>
      <c r="D610" s="143"/>
    </row>
    <row r="611">
      <c r="C611" s="143"/>
      <c r="D611" s="143"/>
    </row>
    <row r="612">
      <c r="C612" s="143"/>
      <c r="D612" s="143"/>
    </row>
    <row r="613">
      <c r="C613" s="143"/>
      <c r="D613" s="143"/>
    </row>
    <row r="614">
      <c r="C614" s="143"/>
      <c r="D614" s="143"/>
    </row>
    <row r="615">
      <c r="C615" s="143"/>
      <c r="D615" s="143"/>
    </row>
    <row r="616">
      <c r="C616" s="143"/>
      <c r="D616" s="143"/>
    </row>
    <row r="617">
      <c r="C617" s="143"/>
      <c r="D617" s="143"/>
    </row>
    <row r="618">
      <c r="C618" s="143"/>
      <c r="D618" s="143"/>
    </row>
    <row r="619">
      <c r="C619" s="143"/>
      <c r="D619" s="143"/>
    </row>
    <row r="620">
      <c r="C620" s="143"/>
      <c r="D620" s="143"/>
    </row>
    <row r="621">
      <c r="C621" s="143"/>
      <c r="D621" s="143"/>
    </row>
    <row r="622">
      <c r="C622" s="143"/>
      <c r="D622" s="143"/>
    </row>
    <row r="623">
      <c r="C623" s="143"/>
      <c r="D623" s="143"/>
    </row>
    <row r="624">
      <c r="C624" s="143"/>
      <c r="D624" s="143"/>
    </row>
    <row r="625">
      <c r="C625" s="143"/>
      <c r="D625" s="143"/>
    </row>
    <row r="626">
      <c r="C626" s="143"/>
      <c r="D626" s="143"/>
    </row>
    <row r="627">
      <c r="C627" s="143"/>
      <c r="D627" s="143"/>
    </row>
    <row r="628">
      <c r="C628" s="143"/>
      <c r="D628" s="143"/>
    </row>
    <row r="629">
      <c r="C629" s="143"/>
      <c r="D629" s="143"/>
    </row>
    <row r="630">
      <c r="C630" s="143"/>
      <c r="D630" s="143"/>
    </row>
    <row r="631">
      <c r="C631" s="143"/>
      <c r="D631" s="143"/>
    </row>
    <row r="632">
      <c r="C632" s="143"/>
      <c r="D632" s="143"/>
    </row>
    <row r="633">
      <c r="C633" s="143"/>
      <c r="D633" s="143"/>
    </row>
    <row r="634">
      <c r="C634" s="143"/>
      <c r="D634" s="143"/>
    </row>
    <row r="635">
      <c r="C635" s="143"/>
      <c r="D635" s="143"/>
    </row>
    <row r="636">
      <c r="C636" s="143"/>
      <c r="D636" s="143"/>
    </row>
    <row r="637">
      <c r="C637" s="143"/>
      <c r="D637" s="143"/>
    </row>
    <row r="638">
      <c r="C638" s="143"/>
      <c r="D638" s="143"/>
    </row>
    <row r="639">
      <c r="C639" s="143"/>
      <c r="D639" s="143"/>
    </row>
    <row r="640">
      <c r="C640" s="143"/>
      <c r="D640" s="143"/>
    </row>
    <row r="641">
      <c r="C641" s="143"/>
      <c r="D641" s="143"/>
    </row>
    <row r="642">
      <c r="C642" s="143"/>
      <c r="D642" s="143"/>
    </row>
    <row r="643">
      <c r="C643" s="143"/>
      <c r="D643" s="143"/>
    </row>
    <row r="644">
      <c r="C644" s="143"/>
      <c r="D644" s="143"/>
    </row>
    <row r="645">
      <c r="C645" s="143"/>
      <c r="D645" s="143"/>
    </row>
    <row r="646">
      <c r="C646" s="143"/>
      <c r="D646" s="143"/>
    </row>
    <row r="647">
      <c r="C647" s="143"/>
      <c r="D647" s="143"/>
    </row>
    <row r="648">
      <c r="C648" s="143"/>
      <c r="D648" s="143"/>
    </row>
    <row r="649">
      <c r="C649" s="143"/>
      <c r="D649" s="143"/>
    </row>
    <row r="650">
      <c r="C650" s="143"/>
      <c r="D650" s="143"/>
    </row>
    <row r="651">
      <c r="C651" s="143"/>
      <c r="D651" s="143"/>
    </row>
    <row r="652">
      <c r="C652" s="143"/>
      <c r="D652" s="143"/>
    </row>
    <row r="653">
      <c r="C653" s="143"/>
      <c r="D653" s="143"/>
    </row>
    <row r="654">
      <c r="C654" s="143"/>
      <c r="D654" s="143"/>
    </row>
    <row r="655">
      <c r="C655" s="143"/>
      <c r="D655" s="143"/>
    </row>
    <row r="656">
      <c r="C656" s="143"/>
      <c r="D656" s="143"/>
    </row>
    <row r="657">
      <c r="C657" s="143"/>
      <c r="D657" s="143"/>
    </row>
    <row r="658">
      <c r="C658" s="143"/>
      <c r="D658" s="143"/>
    </row>
    <row r="659">
      <c r="C659" s="143"/>
      <c r="D659" s="143"/>
    </row>
    <row r="660">
      <c r="C660" s="143"/>
      <c r="D660" s="143"/>
    </row>
    <row r="661">
      <c r="C661" s="143"/>
      <c r="D661" s="143"/>
    </row>
    <row r="662">
      <c r="C662" s="143"/>
      <c r="D662" s="143"/>
    </row>
    <row r="663">
      <c r="C663" s="143"/>
      <c r="D663" s="143"/>
    </row>
    <row r="664">
      <c r="C664" s="143"/>
      <c r="D664" s="143"/>
    </row>
    <row r="665">
      <c r="C665" s="143"/>
      <c r="D665" s="143"/>
    </row>
    <row r="666">
      <c r="C666" s="143"/>
      <c r="D666" s="143"/>
    </row>
    <row r="667">
      <c r="C667" s="143"/>
      <c r="D667" s="143"/>
    </row>
    <row r="668">
      <c r="C668" s="143"/>
      <c r="D668" s="143"/>
    </row>
    <row r="669">
      <c r="C669" s="143"/>
      <c r="D669" s="143"/>
    </row>
    <row r="670">
      <c r="C670" s="143"/>
      <c r="D670" s="143"/>
    </row>
    <row r="671">
      <c r="C671" s="143"/>
      <c r="D671" s="143"/>
    </row>
    <row r="672">
      <c r="C672" s="143"/>
      <c r="D672" s="143"/>
    </row>
    <row r="673">
      <c r="C673" s="143"/>
      <c r="D673" s="143"/>
    </row>
    <row r="674">
      <c r="C674" s="143"/>
      <c r="D674" s="143"/>
    </row>
    <row r="675">
      <c r="C675" s="143"/>
      <c r="D675" s="143"/>
    </row>
    <row r="676">
      <c r="C676" s="143"/>
      <c r="D676" s="143"/>
    </row>
    <row r="677">
      <c r="C677" s="143"/>
      <c r="D677" s="143"/>
    </row>
    <row r="678">
      <c r="C678" s="143"/>
      <c r="D678" s="143"/>
    </row>
    <row r="679">
      <c r="C679" s="143"/>
      <c r="D679" s="143"/>
    </row>
    <row r="680">
      <c r="C680" s="143"/>
      <c r="D680" s="143"/>
    </row>
    <row r="681">
      <c r="C681" s="143"/>
      <c r="D681" s="143"/>
    </row>
    <row r="682">
      <c r="C682" s="143"/>
      <c r="D682" s="143"/>
    </row>
    <row r="683">
      <c r="C683" s="143"/>
      <c r="D683" s="143"/>
    </row>
    <row r="684">
      <c r="C684" s="143"/>
      <c r="D684" s="143"/>
    </row>
    <row r="685">
      <c r="C685" s="143"/>
      <c r="D685" s="143"/>
    </row>
    <row r="686">
      <c r="C686" s="143"/>
      <c r="D686" s="143"/>
    </row>
    <row r="687">
      <c r="C687" s="143"/>
      <c r="D687" s="143"/>
    </row>
    <row r="688">
      <c r="C688" s="143"/>
      <c r="D688" s="143"/>
    </row>
    <row r="689">
      <c r="C689" s="143"/>
      <c r="D689" s="143"/>
    </row>
    <row r="690">
      <c r="C690" s="143"/>
      <c r="D690" s="143"/>
    </row>
    <row r="691">
      <c r="C691" s="143"/>
      <c r="D691" s="143"/>
    </row>
    <row r="692">
      <c r="C692" s="143"/>
      <c r="D692" s="143"/>
    </row>
    <row r="693">
      <c r="C693" s="143"/>
      <c r="D693" s="143"/>
    </row>
    <row r="694">
      <c r="C694" s="143"/>
      <c r="D694" s="143"/>
    </row>
    <row r="695">
      <c r="C695" s="143"/>
      <c r="D695" s="143"/>
    </row>
    <row r="696">
      <c r="C696" s="143"/>
      <c r="D696" s="143"/>
    </row>
    <row r="697">
      <c r="C697" s="143"/>
      <c r="D697" s="143"/>
    </row>
    <row r="698">
      <c r="C698" s="143"/>
      <c r="D698" s="143"/>
    </row>
    <row r="699">
      <c r="C699" s="143"/>
      <c r="D699" s="143"/>
    </row>
    <row r="700">
      <c r="C700" s="143"/>
      <c r="D700" s="143"/>
    </row>
    <row r="701">
      <c r="C701" s="143"/>
      <c r="D701" s="143"/>
    </row>
    <row r="702">
      <c r="C702" s="143"/>
      <c r="D702" s="143"/>
    </row>
    <row r="703">
      <c r="C703" s="143"/>
      <c r="D703" s="143"/>
    </row>
    <row r="704">
      <c r="C704" s="143"/>
      <c r="D704" s="143"/>
    </row>
    <row r="705">
      <c r="C705" s="143"/>
      <c r="D705" s="143"/>
    </row>
    <row r="706">
      <c r="C706" s="143"/>
      <c r="D706" s="143"/>
    </row>
    <row r="707">
      <c r="C707" s="143"/>
      <c r="D707" s="143"/>
    </row>
    <row r="708">
      <c r="C708" s="143"/>
      <c r="D708" s="143"/>
    </row>
    <row r="709">
      <c r="C709" s="143"/>
      <c r="D709" s="143"/>
    </row>
    <row r="710">
      <c r="C710" s="143"/>
      <c r="D710" s="143"/>
    </row>
    <row r="711">
      <c r="C711" s="143"/>
      <c r="D711" s="143"/>
    </row>
    <row r="712">
      <c r="C712" s="143"/>
      <c r="D712" s="143"/>
    </row>
    <row r="713">
      <c r="C713" s="143"/>
      <c r="D713" s="143"/>
    </row>
    <row r="714">
      <c r="C714" s="143"/>
      <c r="D714" s="143"/>
    </row>
    <row r="715">
      <c r="C715" s="143"/>
      <c r="D715" s="143"/>
    </row>
    <row r="716">
      <c r="C716" s="143"/>
      <c r="D716" s="143"/>
    </row>
    <row r="717">
      <c r="C717" s="143"/>
      <c r="D717" s="143"/>
    </row>
    <row r="718">
      <c r="C718" s="143"/>
      <c r="D718" s="143"/>
    </row>
    <row r="719">
      <c r="C719" s="143"/>
      <c r="D719" s="143"/>
    </row>
    <row r="720">
      <c r="C720" s="143"/>
      <c r="D720" s="143"/>
    </row>
    <row r="721">
      <c r="C721" s="143"/>
      <c r="D721" s="143"/>
    </row>
    <row r="722">
      <c r="C722" s="143"/>
      <c r="D722" s="143"/>
    </row>
    <row r="723">
      <c r="C723" s="143"/>
      <c r="D723" s="143"/>
    </row>
    <row r="724">
      <c r="C724" s="143"/>
      <c r="D724" s="143"/>
    </row>
    <row r="725">
      <c r="C725" s="143"/>
      <c r="D725" s="143"/>
    </row>
    <row r="726">
      <c r="C726" s="143"/>
      <c r="D726" s="143"/>
    </row>
    <row r="727">
      <c r="C727" s="143"/>
      <c r="D727" s="143"/>
    </row>
    <row r="728">
      <c r="C728" s="143"/>
      <c r="D728" s="143"/>
    </row>
    <row r="729">
      <c r="C729" s="143"/>
      <c r="D729" s="143"/>
    </row>
    <row r="730">
      <c r="C730" s="143"/>
      <c r="D730" s="143"/>
    </row>
    <row r="731">
      <c r="C731" s="143"/>
      <c r="D731" s="143"/>
    </row>
    <row r="732">
      <c r="C732" s="143"/>
      <c r="D732" s="143"/>
    </row>
    <row r="733">
      <c r="C733" s="143"/>
      <c r="D733" s="143"/>
    </row>
    <row r="734">
      <c r="C734" s="143"/>
      <c r="D734" s="143"/>
    </row>
    <row r="735">
      <c r="C735" s="143"/>
      <c r="D735" s="143"/>
    </row>
    <row r="736">
      <c r="C736" s="143"/>
      <c r="D736" s="143"/>
    </row>
    <row r="737">
      <c r="C737" s="143"/>
      <c r="D737" s="143"/>
    </row>
    <row r="738">
      <c r="C738" s="143"/>
      <c r="D738" s="143"/>
    </row>
    <row r="739">
      <c r="C739" s="143"/>
      <c r="D739" s="143"/>
    </row>
    <row r="740">
      <c r="C740" s="143"/>
      <c r="D740" s="143"/>
    </row>
    <row r="741">
      <c r="C741" s="143"/>
      <c r="D741" s="143"/>
    </row>
    <row r="742">
      <c r="C742" s="143"/>
      <c r="D742" s="143"/>
    </row>
    <row r="743">
      <c r="C743" s="143"/>
      <c r="D743" s="143"/>
    </row>
    <row r="744">
      <c r="C744" s="143"/>
      <c r="D744" s="143"/>
    </row>
    <row r="745">
      <c r="C745" s="143"/>
      <c r="D745" s="143"/>
    </row>
    <row r="746">
      <c r="C746" s="143"/>
      <c r="D746" s="143"/>
    </row>
    <row r="747">
      <c r="C747" s="143"/>
      <c r="D747" s="143"/>
    </row>
    <row r="748">
      <c r="C748" s="143"/>
      <c r="D748" s="143"/>
    </row>
    <row r="749">
      <c r="C749" s="143"/>
      <c r="D749" s="143"/>
    </row>
    <row r="750">
      <c r="C750" s="143"/>
      <c r="D750" s="143"/>
    </row>
    <row r="751">
      <c r="C751" s="143"/>
      <c r="D751" s="143"/>
    </row>
    <row r="752">
      <c r="C752" s="143"/>
      <c r="D752" s="143"/>
    </row>
    <row r="753">
      <c r="C753" s="143"/>
      <c r="D753" s="143"/>
    </row>
    <row r="754">
      <c r="C754" s="143"/>
      <c r="D754" s="143"/>
    </row>
    <row r="755">
      <c r="C755" s="143"/>
      <c r="D755" s="143"/>
    </row>
    <row r="756">
      <c r="C756" s="143"/>
      <c r="D756" s="143"/>
    </row>
    <row r="757">
      <c r="C757" s="143"/>
      <c r="D757" s="143"/>
    </row>
    <row r="758">
      <c r="C758" s="143"/>
      <c r="D758" s="143"/>
    </row>
    <row r="759">
      <c r="C759" s="143"/>
      <c r="D759" s="143"/>
    </row>
    <row r="760">
      <c r="C760" s="143"/>
      <c r="D760" s="143"/>
    </row>
    <row r="761">
      <c r="C761" s="143"/>
      <c r="D761" s="143"/>
    </row>
    <row r="762">
      <c r="C762" s="143"/>
      <c r="D762" s="143"/>
    </row>
    <row r="763">
      <c r="C763" s="143"/>
      <c r="D763" s="143"/>
    </row>
    <row r="764">
      <c r="C764" s="143"/>
      <c r="D764" s="143"/>
    </row>
    <row r="765">
      <c r="C765" s="143"/>
      <c r="D765" s="143"/>
    </row>
    <row r="766">
      <c r="C766" s="143"/>
      <c r="D766" s="143"/>
    </row>
    <row r="767">
      <c r="C767" s="143"/>
      <c r="D767" s="143"/>
    </row>
    <row r="768">
      <c r="C768" s="143"/>
      <c r="D768" s="143"/>
    </row>
    <row r="769">
      <c r="C769" s="143"/>
      <c r="D769" s="143"/>
    </row>
    <row r="770">
      <c r="C770" s="143"/>
      <c r="D770" s="143"/>
    </row>
    <row r="771">
      <c r="C771" s="143"/>
      <c r="D771" s="143"/>
    </row>
    <row r="772">
      <c r="C772" s="143"/>
      <c r="D772" s="143"/>
    </row>
    <row r="773">
      <c r="C773" s="143"/>
      <c r="D773" s="143"/>
    </row>
    <row r="774">
      <c r="C774" s="143"/>
      <c r="D774" s="143"/>
    </row>
    <row r="775">
      <c r="C775" s="143"/>
      <c r="D775" s="143"/>
    </row>
    <row r="776">
      <c r="C776" s="143"/>
      <c r="D776" s="143"/>
    </row>
    <row r="777">
      <c r="C777" s="143"/>
      <c r="D777" s="143"/>
    </row>
    <row r="778">
      <c r="C778" s="143"/>
      <c r="D778" s="143"/>
    </row>
    <row r="779">
      <c r="C779" s="143"/>
      <c r="D779" s="143"/>
    </row>
    <row r="780">
      <c r="C780" s="143"/>
      <c r="D780" s="143"/>
    </row>
    <row r="781">
      <c r="C781" s="143"/>
      <c r="D781" s="143"/>
    </row>
    <row r="782">
      <c r="C782" s="143"/>
      <c r="D782" s="143"/>
    </row>
    <row r="783">
      <c r="C783" s="143"/>
      <c r="D783" s="143"/>
    </row>
    <row r="784">
      <c r="C784" s="143"/>
      <c r="D784" s="143"/>
    </row>
    <row r="785">
      <c r="C785" s="143"/>
      <c r="D785" s="143"/>
    </row>
    <row r="786">
      <c r="C786" s="143"/>
      <c r="D786" s="143"/>
    </row>
    <row r="787">
      <c r="C787" s="143"/>
      <c r="D787" s="143"/>
    </row>
    <row r="788">
      <c r="C788" s="143"/>
      <c r="D788" s="143"/>
    </row>
    <row r="789">
      <c r="C789" s="143"/>
      <c r="D789" s="143"/>
    </row>
    <row r="790">
      <c r="C790" s="143"/>
      <c r="D790" s="143"/>
    </row>
    <row r="791">
      <c r="C791" s="143"/>
      <c r="D791" s="143"/>
    </row>
    <row r="792">
      <c r="C792" s="143"/>
      <c r="D792" s="143"/>
    </row>
    <row r="793">
      <c r="C793" s="143"/>
      <c r="D793" s="143"/>
    </row>
    <row r="794">
      <c r="C794" s="143"/>
      <c r="D794" s="143"/>
    </row>
    <row r="795">
      <c r="C795" s="143"/>
      <c r="D795" s="143"/>
    </row>
    <row r="796">
      <c r="C796" s="143"/>
      <c r="D796" s="143"/>
    </row>
    <row r="797">
      <c r="C797" s="143"/>
      <c r="D797" s="143"/>
    </row>
    <row r="798">
      <c r="C798" s="143"/>
      <c r="D798" s="143"/>
    </row>
    <row r="799">
      <c r="C799" s="143"/>
      <c r="D799" s="143"/>
    </row>
    <row r="800">
      <c r="C800" s="143"/>
      <c r="D800" s="143"/>
    </row>
    <row r="801">
      <c r="C801" s="143"/>
      <c r="D801" s="143"/>
    </row>
    <row r="802">
      <c r="C802" s="143"/>
      <c r="D802" s="143"/>
    </row>
    <row r="803">
      <c r="C803" s="143"/>
      <c r="D803" s="143"/>
    </row>
    <row r="804">
      <c r="C804" s="143"/>
      <c r="D804" s="143"/>
    </row>
    <row r="805">
      <c r="C805" s="143"/>
      <c r="D805" s="143"/>
    </row>
    <row r="806">
      <c r="C806" s="143"/>
      <c r="D806" s="143"/>
    </row>
    <row r="807">
      <c r="C807" s="143"/>
      <c r="D807" s="143"/>
    </row>
    <row r="808">
      <c r="C808" s="143"/>
      <c r="D808" s="143"/>
    </row>
    <row r="809">
      <c r="C809" s="143"/>
      <c r="D809" s="143"/>
    </row>
    <row r="810">
      <c r="C810" s="143"/>
      <c r="D810" s="143"/>
    </row>
    <row r="811">
      <c r="C811" s="143"/>
      <c r="D811" s="143"/>
    </row>
    <row r="812">
      <c r="C812" s="143"/>
      <c r="D812" s="143"/>
    </row>
    <row r="813">
      <c r="C813" s="143"/>
      <c r="D813" s="143"/>
    </row>
    <row r="814">
      <c r="C814" s="143"/>
      <c r="D814" s="143"/>
    </row>
    <row r="815">
      <c r="C815" s="143"/>
      <c r="D815" s="143"/>
    </row>
    <row r="816">
      <c r="C816" s="143"/>
      <c r="D816" s="143"/>
    </row>
    <row r="817">
      <c r="C817" s="143"/>
      <c r="D817" s="143"/>
    </row>
    <row r="818">
      <c r="C818" s="143"/>
      <c r="D818" s="143"/>
    </row>
    <row r="819">
      <c r="C819" s="143"/>
      <c r="D819" s="143"/>
    </row>
    <row r="820">
      <c r="C820" s="143"/>
      <c r="D820" s="143"/>
    </row>
    <row r="821">
      <c r="C821" s="143"/>
      <c r="D821" s="143"/>
    </row>
    <row r="822">
      <c r="C822" s="143"/>
      <c r="D822" s="143"/>
    </row>
    <row r="823">
      <c r="C823" s="143"/>
      <c r="D823" s="143"/>
    </row>
    <row r="824">
      <c r="C824" s="143"/>
      <c r="D824" s="143"/>
    </row>
    <row r="825">
      <c r="C825" s="143"/>
      <c r="D825" s="143"/>
    </row>
    <row r="826">
      <c r="C826" s="143"/>
      <c r="D826" s="143"/>
    </row>
    <row r="827">
      <c r="C827" s="143"/>
      <c r="D827" s="143"/>
    </row>
    <row r="828">
      <c r="C828" s="143"/>
      <c r="D828" s="143"/>
    </row>
    <row r="829">
      <c r="C829" s="143"/>
      <c r="D829" s="143"/>
    </row>
    <row r="830">
      <c r="C830" s="143"/>
      <c r="D830" s="143"/>
    </row>
    <row r="831">
      <c r="C831" s="143"/>
      <c r="D831" s="143"/>
    </row>
    <row r="832">
      <c r="C832" s="143"/>
      <c r="D832" s="143"/>
    </row>
    <row r="833">
      <c r="C833" s="143"/>
      <c r="D833" s="143"/>
    </row>
    <row r="834">
      <c r="C834" s="143"/>
      <c r="D834" s="143"/>
    </row>
    <row r="835">
      <c r="C835" s="143"/>
      <c r="D835" s="143"/>
    </row>
    <row r="836">
      <c r="C836" s="143"/>
      <c r="D836" s="143"/>
    </row>
    <row r="837">
      <c r="C837" s="143"/>
      <c r="D837" s="143"/>
    </row>
    <row r="838">
      <c r="C838" s="143"/>
      <c r="D838" s="143"/>
    </row>
    <row r="839">
      <c r="C839" s="143"/>
      <c r="D839" s="143"/>
    </row>
    <row r="840">
      <c r="C840" s="143"/>
      <c r="D840" s="143"/>
    </row>
    <row r="841">
      <c r="C841" s="143"/>
      <c r="D841" s="143"/>
    </row>
    <row r="842">
      <c r="C842" s="143"/>
      <c r="D842" s="143"/>
    </row>
    <row r="843">
      <c r="C843" s="143"/>
      <c r="D843" s="143"/>
    </row>
    <row r="844">
      <c r="C844" s="143"/>
      <c r="D844" s="143"/>
    </row>
    <row r="845">
      <c r="C845" s="143"/>
      <c r="D845" s="143"/>
    </row>
    <row r="846">
      <c r="C846" s="143"/>
      <c r="D846" s="143"/>
    </row>
    <row r="847">
      <c r="C847" s="143"/>
      <c r="D847" s="143"/>
    </row>
    <row r="848">
      <c r="C848" s="143"/>
      <c r="D848" s="143"/>
    </row>
    <row r="849">
      <c r="C849" s="143"/>
      <c r="D849" s="143"/>
    </row>
    <row r="850">
      <c r="C850" s="143"/>
      <c r="D850" s="143"/>
    </row>
    <row r="851">
      <c r="C851" s="143"/>
      <c r="D851" s="143"/>
    </row>
    <row r="852">
      <c r="C852" s="143"/>
      <c r="D852" s="143"/>
    </row>
    <row r="853">
      <c r="C853" s="143"/>
      <c r="D853" s="143"/>
    </row>
    <row r="854">
      <c r="C854" s="143"/>
      <c r="D854" s="143"/>
    </row>
    <row r="855">
      <c r="C855" s="143"/>
      <c r="D855" s="143"/>
    </row>
    <row r="856">
      <c r="C856" s="143"/>
      <c r="D856" s="143"/>
    </row>
    <row r="857">
      <c r="C857" s="143"/>
      <c r="D857" s="143"/>
    </row>
    <row r="858">
      <c r="C858" s="143"/>
      <c r="D858" s="143"/>
    </row>
    <row r="859">
      <c r="C859" s="143"/>
      <c r="D859" s="143"/>
    </row>
    <row r="860">
      <c r="C860" s="143"/>
      <c r="D860" s="143"/>
    </row>
    <row r="861">
      <c r="C861" s="143"/>
      <c r="D861" s="143"/>
    </row>
    <row r="862">
      <c r="C862" s="143"/>
      <c r="D862" s="143"/>
    </row>
    <row r="863">
      <c r="C863" s="143"/>
      <c r="D863" s="143"/>
    </row>
    <row r="864">
      <c r="C864" s="143"/>
      <c r="D864" s="143"/>
    </row>
    <row r="865">
      <c r="C865" s="143"/>
      <c r="D865" s="143"/>
    </row>
    <row r="866">
      <c r="C866" s="143"/>
      <c r="D866" s="143"/>
    </row>
    <row r="867">
      <c r="C867" s="143"/>
      <c r="D867" s="143"/>
    </row>
    <row r="868">
      <c r="C868" s="143"/>
      <c r="D868" s="143"/>
    </row>
    <row r="869">
      <c r="C869" s="143"/>
      <c r="D869" s="143"/>
    </row>
    <row r="870">
      <c r="C870" s="143"/>
      <c r="D870" s="143"/>
    </row>
    <row r="871">
      <c r="C871" s="143"/>
      <c r="D871" s="143"/>
    </row>
    <row r="872">
      <c r="C872" s="143"/>
      <c r="D872" s="143"/>
    </row>
    <row r="873">
      <c r="C873" s="143"/>
      <c r="D873" s="143"/>
    </row>
    <row r="874">
      <c r="C874" s="143"/>
      <c r="D874" s="143"/>
    </row>
    <row r="875">
      <c r="C875" s="143"/>
      <c r="D875" s="143"/>
    </row>
    <row r="876">
      <c r="C876" s="143"/>
      <c r="D876" s="143"/>
    </row>
    <row r="877">
      <c r="C877" s="143"/>
      <c r="D877" s="143"/>
    </row>
    <row r="878">
      <c r="C878" s="143"/>
      <c r="D878" s="143"/>
    </row>
    <row r="879">
      <c r="C879" s="143"/>
      <c r="D879" s="143"/>
    </row>
    <row r="880">
      <c r="C880" s="143"/>
      <c r="D880" s="143"/>
    </row>
    <row r="881">
      <c r="C881" s="143"/>
      <c r="D881" s="143"/>
    </row>
    <row r="882">
      <c r="C882" s="143"/>
      <c r="D882" s="143"/>
    </row>
    <row r="883">
      <c r="C883" s="143"/>
      <c r="D883" s="143"/>
    </row>
    <row r="884">
      <c r="C884" s="143"/>
      <c r="D884" s="143"/>
    </row>
    <row r="885">
      <c r="C885" s="143"/>
      <c r="D885" s="143"/>
    </row>
    <row r="886">
      <c r="C886" s="143"/>
      <c r="D886" s="143"/>
    </row>
    <row r="887">
      <c r="C887" s="143"/>
      <c r="D887" s="143"/>
    </row>
    <row r="888">
      <c r="C888" s="143"/>
      <c r="D888" s="143"/>
    </row>
    <row r="889">
      <c r="C889" s="143"/>
      <c r="D889" s="143"/>
    </row>
    <row r="890">
      <c r="C890" s="143"/>
      <c r="D890" s="143"/>
    </row>
    <row r="891">
      <c r="C891" s="143"/>
      <c r="D891" s="143"/>
    </row>
    <row r="892">
      <c r="C892" s="143"/>
      <c r="D892" s="143"/>
    </row>
    <row r="893">
      <c r="C893" s="143"/>
      <c r="D893" s="143"/>
    </row>
    <row r="894">
      <c r="C894" s="143"/>
      <c r="D894" s="143"/>
    </row>
    <row r="895">
      <c r="C895" s="143"/>
      <c r="D895" s="143"/>
    </row>
    <row r="896">
      <c r="C896" s="143"/>
      <c r="D896" s="143"/>
    </row>
    <row r="897">
      <c r="C897" s="143"/>
      <c r="D897" s="143"/>
    </row>
    <row r="898">
      <c r="C898" s="143"/>
      <c r="D898" s="143"/>
    </row>
    <row r="899">
      <c r="C899" s="143"/>
      <c r="D899" s="143"/>
    </row>
    <row r="900">
      <c r="C900" s="143"/>
      <c r="D900" s="143"/>
    </row>
    <row r="901">
      <c r="C901" s="143"/>
      <c r="D901" s="143"/>
    </row>
    <row r="902">
      <c r="C902" s="143"/>
      <c r="D902" s="143"/>
    </row>
    <row r="903">
      <c r="C903" s="143"/>
      <c r="D903" s="143"/>
    </row>
    <row r="904">
      <c r="C904" s="143"/>
      <c r="D904" s="143"/>
    </row>
    <row r="905">
      <c r="C905" s="143"/>
      <c r="D905" s="143"/>
    </row>
    <row r="906">
      <c r="C906" s="143"/>
      <c r="D906" s="143"/>
    </row>
    <row r="907">
      <c r="C907" s="143"/>
      <c r="D907" s="143"/>
    </row>
    <row r="908">
      <c r="C908" s="143"/>
      <c r="D908" s="143"/>
    </row>
    <row r="909">
      <c r="C909" s="143"/>
      <c r="D909" s="143"/>
    </row>
    <row r="910">
      <c r="C910" s="143"/>
      <c r="D910" s="143"/>
    </row>
    <row r="911">
      <c r="C911" s="143"/>
      <c r="D911" s="143"/>
    </row>
    <row r="912">
      <c r="C912" s="143"/>
      <c r="D912" s="143"/>
    </row>
    <row r="913">
      <c r="C913" s="143"/>
      <c r="D913" s="143"/>
    </row>
    <row r="914">
      <c r="C914" s="143"/>
      <c r="D914" s="143"/>
    </row>
    <row r="915">
      <c r="C915" s="143"/>
      <c r="D915" s="143"/>
    </row>
    <row r="916">
      <c r="C916" s="143"/>
      <c r="D916" s="143"/>
    </row>
    <row r="917">
      <c r="C917" s="143"/>
      <c r="D917" s="143"/>
    </row>
    <row r="918">
      <c r="C918" s="143"/>
      <c r="D918" s="143"/>
    </row>
    <row r="919">
      <c r="C919" s="143"/>
      <c r="D919" s="143"/>
    </row>
    <row r="920">
      <c r="C920" s="143"/>
      <c r="D920" s="143"/>
    </row>
    <row r="921">
      <c r="C921" s="143"/>
      <c r="D921" s="143"/>
    </row>
    <row r="922">
      <c r="C922" s="143"/>
      <c r="D922" s="143"/>
    </row>
    <row r="923">
      <c r="C923" s="143"/>
      <c r="D923" s="143"/>
    </row>
    <row r="924">
      <c r="C924" s="143"/>
      <c r="D924" s="143"/>
    </row>
    <row r="925">
      <c r="C925" s="143"/>
      <c r="D925" s="143"/>
    </row>
    <row r="926">
      <c r="C926" s="143"/>
      <c r="D926" s="143"/>
    </row>
    <row r="927">
      <c r="C927" s="143"/>
      <c r="D927" s="143"/>
    </row>
    <row r="928">
      <c r="C928" s="143"/>
      <c r="D928" s="143"/>
    </row>
    <row r="929">
      <c r="C929" s="143"/>
      <c r="D929" s="143"/>
    </row>
    <row r="930">
      <c r="C930" s="143"/>
      <c r="D930" s="143"/>
    </row>
    <row r="931">
      <c r="C931" s="143"/>
      <c r="D931" s="143"/>
    </row>
    <row r="932">
      <c r="C932" s="143"/>
      <c r="D932" s="143"/>
    </row>
    <row r="933">
      <c r="C933" s="143"/>
      <c r="D933" s="143"/>
    </row>
    <row r="934">
      <c r="C934" s="143"/>
      <c r="D934" s="143"/>
    </row>
    <row r="935">
      <c r="C935" s="143"/>
      <c r="D935" s="143"/>
    </row>
    <row r="936">
      <c r="C936" s="143"/>
      <c r="D936" s="143"/>
    </row>
    <row r="937">
      <c r="C937" s="143"/>
      <c r="D937" s="143"/>
    </row>
    <row r="938">
      <c r="C938" s="143"/>
      <c r="D938" s="143"/>
    </row>
    <row r="939">
      <c r="C939" s="143"/>
      <c r="D939" s="143"/>
    </row>
    <row r="940">
      <c r="C940" s="143"/>
      <c r="D940" s="143"/>
    </row>
    <row r="941">
      <c r="C941" s="143"/>
      <c r="D941" s="143"/>
    </row>
    <row r="942">
      <c r="C942" s="143"/>
      <c r="D942" s="143"/>
    </row>
    <row r="943">
      <c r="C943" s="143"/>
      <c r="D943" s="143"/>
    </row>
    <row r="944">
      <c r="C944" s="143"/>
      <c r="D944" s="143"/>
    </row>
    <row r="945">
      <c r="C945" s="143"/>
      <c r="D945" s="143"/>
    </row>
    <row r="946">
      <c r="C946" s="143"/>
      <c r="D946" s="143"/>
    </row>
    <row r="947">
      <c r="C947" s="143"/>
      <c r="D947" s="143"/>
    </row>
    <row r="948">
      <c r="C948" s="143"/>
      <c r="D948" s="143"/>
    </row>
    <row r="949">
      <c r="C949" s="143"/>
      <c r="D949" s="143"/>
    </row>
    <row r="950">
      <c r="C950" s="143"/>
      <c r="D950" s="143"/>
    </row>
    <row r="951">
      <c r="C951" s="143"/>
      <c r="D951" s="143"/>
    </row>
    <row r="952">
      <c r="C952" s="143"/>
      <c r="D952" s="143"/>
    </row>
    <row r="953">
      <c r="C953" s="143"/>
      <c r="D953" s="143"/>
    </row>
    <row r="954">
      <c r="C954" s="143"/>
      <c r="D954" s="143"/>
    </row>
    <row r="955">
      <c r="C955" s="143"/>
      <c r="D955" s="143"/>
    </row>
    <row r="956">
      <c r="C956" s="143"/>
      <c r="D956" s="143"/>
    </row>
    <row r="957">
      <c r="C957" s="143"/>
      <c r="D957" s="143"/>
    </row>
    <row r="958">
      <c r="C958" s="143"/>
      <c r="D958" s="143"/>
    </row>
    <row r="959">
      <c r="C959" s="143"/>
      <c r="D959" s="143"/>
    </row>
    <row r="960">
      <c r="C960" s="143"/>
      <c r="D960" s="143"/>
    </row>
    <row r="961">
      <c r="C961" s="143"/>
      <c r="D961" s="143"/>
    </row>
    <row r="962">
      <c r="C962" s="143"/>
      <c r="D962" s="143"/>
    </row>
    <row r="963">
      <c r="C963" s="143"/>
      <c r="D963" s="143"/>
    </row>
    <row r="964">
      <c r="C964" s="143"/>
      <c r="D964" s="143"/>
    </row>
    <row r="965">
      <c r="C965" s="143"/>
      <c r="D965" s="143"/>
    </row>
    <row r="966">
      <c r="C966" s="143"/>
      <c r="D966" s="143"/>
    </row>
    <row r="967">
      <c r="C967" s="143"/>
      <c r="D967" s="143"/>
    </row>
    <row r="968">
      <c r="C968" s="143"/>
      <c r="D968" s="143"/>
    </row>
    <row r="969">
      <c r="C969" s="143"/>
      <c r="D969" s="143"/>
    </row>
    <row r="970">
      <c r="C970" s="143"/>
      <c r="D970" s="143"/>
    </row>
    <row r="971">
      <c r="C971" s="143"/>
      <c r="D971" s="143"/>
    </row>
    <row r="972">
      <c r="C972" s="143"/>
      <c r="D972" s="143"/>
    </row>
    <row r="973">
      <c r="C973" s="143"/>
      <c r="D973" s="143"/>
    </row>
    <row r="974">
      <c r="C974" s="143"/>
      <c r="D974" s="143"/>
    </row>
    <row r="975">
      <c r="C975" s="143"/>
      <c r="D975" s="143"/>
    </row>
    <row r="976">
      <c r="C976" s="143"/>
      <c r="D976" s="143"/>
    </row>
    <row r="977">
      <c r="C977" s="143"/>
      <c r="D977" s="143"/>
    </row>
    <row r="978">
      <c r="C978" s="143"/>
      <c r="D978" s="143"/>
    </row>
    <row r="979">
      <c r="C979" s="143"/>
      <c r="D979" s="143"/>
    </row>
    <row r="980">
      <c r="C980" s="143"/>
      <c r="D980" s="143"/>
    </row>
    <row r="981">
      <c r="C981" s="143"/>
      <c r="D981" s="143"/>
    </row>
    <row r="982">
      <c r="C982" s="143"/>
      <c r="D982" s="143"/>
    </row>
    <row r="983">
      <c r="C983" s="143"/>
      <c r="D983" s="143"/>
    </row>
    <row r="984">
      <c r="C984" s="143"/>
      <c r="D984" s="143"/>
    </row>
    <row r="985">
      <c r="C985" s="143"/>
      <c r="D985" s="143"/>
    </row>
    <row r="986">
      <c r="C986" s="143"/>
      <c r="D986" s="143"/>
    </row>
    <row r="987">
      <c r="C987" s="143"/>
      <c r="D987" s="143"/>
    </row>
    <row r="988">
      <c r="C988" s="143"/>
      <c r="D988" s="143"/>
    </row>
    <row r="989">
      <c r="C989" s="143"/>
      <c r="D989" s="143"/>
    </row>
    <row r="990">
      <c r="C990" s="143"/>
      <c r="D990" s="143"/>
    </row>
    <row r="991">
      <c r="C991" s="143"/>
      <c r="D991" s="143"/>
    </row>
    <row r="992">
      <c r="C992" s="143"/>
      <c r="D992" s="143"/>
    </row>
    <row r="993">
      <c r="C993" s="143"/>
      <c r="D993" s="143"/>
    </row>
    <row r="994">
      <c r="C994" s="143"/>
      <c r="D994" s="143"/>
    </row>
    <row r="995">
      <c r="C995" s="143"/>
      <c r="D995" s="143"/>
    </row>
    <row r="996">
      <c r="C996" s="143"/>
      <c r="D996" s="143"/>
    </row>
    <row r="997">
      <c r="C997" s="143"/>
      <c r="D997" s="143"/>
    </row>
    <row r="998">
      <c r="C998" s="143"/>
      <c r="D998" s="143"/>
    </row>
    <row r="999">
      <c r="C999" s="143"/>
      <c r="D999" s="143"/>
    </row>
  </sheetData>
  <hyperlinks>
    <hyperlink r:id="rId1" ref="A5"/>
    <hyperlink r:id="rId2" ref="A9"/>
    <hyperlink r:id="rId3" ref="A13"/>
    <hyperlink r:id="rId4" ref="A17"/>
    <hyperlink r:id="rId5" ref="A21"/>
    <hyperlink r:id="rId6" ref="A27"/>
    <hyperlink r:id="rId7" ref="A29"/>
    <hyperlink r:id="rId8" ref="A32"/>
    <hyperlink r:id="rId9" ref="A35"/>
    <hyperlink r:id="rId10" ref="A38"/>
    <hyperlink r:id="rId11" ref="A41"/>
    <hyperlink r:id="rId12" ref="A44"/>
    <hyperlink r:id="rId13" ref="A47"/>
    <hyperlink r:id="rId14" ref="A50"/>
    <hyperlink r:id="rId15" ref="A56"/>
    <hyperlink r:id="rId16" ref="A58"/>
    <hyperlink r:id="rId17" ref="A60"/>
    <hyperlink r:id="rId18" ref="A62"/>
    <hyperlink r:id="rId19" ref="A64"/>
    <hyperlink r:id="rId20" ref="A66"/>
    <hyperlink r:id="rId21" ref="A68"/>
    <hyperlink r:id="rId22" ref="A70"/>
    <hyperlink r:id="rId23" ref="A72"/>
    <hyperlink r:id="rId24" ref="A74"/>
    <hyperlink r:id="rId25" ref="A76"/>
    <hyperlink r:id="rId26" ref="A78"/>
    <hyperlink r:id="rId27" ref="A80"/>
    <hyperlink r:id="rId28" ref="A82"/>
    <hyperlink r:id="rId29" ref="A84"/>
    <hyperlink r:id="rId30" ref="A86"/>
    <hyperlink r:id="rId31" ref="A88"/>
    <hyperlink r:id="rId32" ref="A90"/>
    <hyperlink r:id="rId33" ref="A92"/>
    <hyperlink r:id="rId34" ref="A94"/>
    <hyperlink r:id="rId35" ref="A96"/>
    <hyperlink r:id="rId36" ref="A98"/>
    <hyperlink r:id="rId37" ref="A100"/>
    <hyperlink r:id="rId38" ref="A102"/>
    <hyperlink r:id="rId39" ref="A104"/>
    <hyperlink r:id="rId40" ref="A106"/>
    <hyperlink r:id="rId41" ref="A108"/>
    <hyperlink r:id="rId42" ref="A110"/>
    <hyperlink r:id="rId43" ref="A112"/>
    <hyperlink r:id="rId44" ref="A114"/>
    <hyperlink r:id="rId45" ref="A116"/>
    <hyperlink r:id="rId46" ref="A118"/>
    <hyperlink r:id="rId47" ref="A120"/>
    <hyperlink r:id="rId48" ref="A122"/>
    <hyperlink r:id="rId49" ref="A124"/>
    <hyperlink r:id="rId50" ref="A126"/>
    <hyperlink r:id="rId51" ref="A128"/>
    <hyperlink r:id="rId52" ref="A130"/>
    <hyperlink r:id="rId53" ref="A132"/>
    <hyperlink r:id="rId54" ref="A134"/>
    <hyperlink r:id="rId55" ref="A136"/>
    <hyperlink r:id="rId56" ref="A138"/>
    <hyperlink r:id="rId57" ref="A140"/>
    <hyperlink r:id="rId58" ref="A142"/>
    <hyperlink r:id="rId59" ref="A144"/>
    <hyperlink r:id="rId60" ref="A148"/>
    <hyperlink r:id="rId61" ref="A150"/>
  </hyperlinks>
  <printOptions/>
  <pageMargins bottom="0.75" footer="0.0" header="0.0" left="0.7" right="0.7" top="0.75"/>
  <pageSetup orientation="landscape"/>
  <drawing r:id="rId6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6.71"/>
    <col customWidth="1" min="2" max="2" width="69.29"/>
    <col customWidth="1" min="3" max="4" width="50.0"/>
  </cols>
  <sheetData>
    <row r="1" ht="15.0" customHeight="1">
      <c r="A1" s="8"/>
      <c r="B1" s="33" t="s">
        <v>4</v>
      </c>
      <c r="C1" s="153" t="s">
        <v>6</v>
      </c>
      <c r="D1" s="153" t="s">
        <v>317</v>
      </c>
    </row>
    <row r="2" ht="15.0" customHeight="1">
      <c r="A2" s="8"/>
      <c r="B2" s="154" t="s">
        <v>10</v>
      </c>
      <c r="C2" s="153"/>
      <c r="D2" s="153"/>
    </row>
    <row r="3" ht="15.0" customHeight="1">
      <c r="A3" s="8"/>
      <c r="B3" s="154" t="s">
        <v>11</v>
      </c>
      <c r="C3" s="153"/>
      <c r="D3" s="153"/>
    </row>
    <row r="4" ht="15.0" customHeight="1">
      <c r="A4" s="155" t="s">
        <v>320</v>
      </c>
      <c r="B4" s="37" t="s">
        <v>321</v>
      </c>
      <c r="C4" s="153" t="s">
        <v>1089</v>
      </c>
      <c r="D4" s="153" t="s">
        <v>323</v>
      </c>
    </row>
    <row r="5" ht="15.0" customHeight="1">
      <c r="A5" s="155" t="s">
        <v>320</v>
      </c>
      <c r="B5" s="37" t="s">
        <v>1090</v>
      </c>
      <c r="C5" s="153" t="s">
        <v>1091</v>
      </c>
      <c r="D5" s="153"/>
    </row>
    <row r="6" ht="15.0" customHeight="1">
      <c r="A6" s="155" t="s">
        <v>320</v>
      </c>
      <c r="B6" s="37" t="s">
        <v>327</v>
      </c>
      <c r="C6" s="153"/>
      <c r="D6" s="153"/>
    </row>
    <row r="7" ht="15.0" customHeight="1">
      <c r="A7" s="155" t="s">
        <v>320</v>
      </c>
      <c r="B7" s="37" t="s">
        <v>328</v>
      </c>
      <c r="C7" s="153" t="s">
        <v>50</v>
      </c>
      <c r="D7" s="153"/>
    </row>
    <row r="8" ht="15.0" customHeight="1">
      <c r="A8" s="155" t="s">
        <v>329</v>
      </c>
      <c r="B8" s="37" t="s">
        <v>330</v>
      </c>
      <c r="C8" s="153" t="s">
        <v>1092</v>
      </c>
      <c r="D8" s="153" t="s">
        <v>450</v>
      </c>
    </row>
    <row r="9" ht="15.0" customHeight="1">
      <c r="A9" s="155" t="s">
        <v>329</v>
      </c>
      <c r="B9" s="37" t="s">
        <v>333</v>
      </c>
      <c r="C9" s="153" t="s">
        <v>1093</v>
      </c>
      <c r="D9" s="153"/>
    </row>
    <row r="10" ht="15.0" customHeight="1">
      <c r="A10" s="155" t="s">
        <v>334</v>
      </c>
      <c r="B10" s="37" t="s">
        <v>335</v>
      </c>
      <c r="C10" s="153" t="s">
        <v>1094</v>
      </c>
      <c r="D10" s="153" t="s">
        <v>323</v>
      </c>
    </row>
    <row r="11" ht="15.0" customHeight="1">
      <c r="A11" s="155" t="s">
        <v>334</v>
      </c>
      <c r="B11" s="37" t="s">
        <v>337</v>
      </c>
      <c r="C11" s="153" t="s">
        <v>39</v>
      </c>
      <c r="D11" s="153" t="s">
        <v>323</v>
      </c>
    </row>
    <row r="12" ht="15.0" customHeight="1">
      <c r="A12" s="155" t="s">
        <v>334</v>
      </c>
      <c r="B12" s="37" t="s">
        <v>338</v>
      </c>
      <c r="C12" s="153" t="s">
        <v>41</v>
      </c>
      <c r="D12" s="153"/>
    </row>
    <row r="13" ht="15.0" customHeight="1">
      <c r="A13" s="155" t="s">
        <v>339</v>
      </c>
      <c r="B13" s="37" t="s">
        <v>340</v>
      </c>
      <c r="C13" s="153" t="s">
        <v>1092</v>
      </c>
      <c r="D13" s="153" t="s">
        <v>342</v>
      </c>
    </row>
    <row r="14" ht="15.0" customHeight="1">
      <c r="A14" s="155" t="s">
        <v>339</v>
      </c>
      <c r="B14" s="37" t="s">
        <v>343</v>
      </c>
      <c r="C14" s="153"/>
      <c r="D14" s="153"/>
    </row>
    <row r="15" ht="15.0" customHeight="1">
      <c r="A15" s="155" t="s">
        <v>344</v>
      </c>
      <c r="B15" s="37" t="s">
        <v>345</v>
      </c>
      <c r="C15" s="153" t="s">
        <v>1092</v>
      </c>
      <c r="D15" s="153" t="s">
        <v>1095</v>
      </c>
    </row>
    <row r="16" ht="15.0" customHeight="1">
      <c r="A16" s="155" t="s">
        <v>344</v>
      </c>
      <c r="B16" s="37" t="s">
        <v>347</v>
      </c>
      <c r="C16" s="153" t="s">
        <v>20</v>
      </c>
      <c r="D16" s="153"/>
    </row>
    <row r="17" ht="15.0" customHeight="1">
      <c r="A17" s="155" t="s">
        <v>348</v>
      </c>
      <c r="B17" s="37" t="s">
        <v>349</v>
      </c>
      <c r="C17" s="148" t="s">
        <v>1096</v>
      </c>
      <c r="D17" s="153" t="s">
        <v>1042</v>
      </c>
    </row>
    <row r="18" ht="15.0" customHeight="1">
      <c r="A18" s="155" t="s">
        <v>348</v>
      </c>
      <c r="B18" s="37" t="s">
        <v>352</v>
      </c>
      <c r="C18" s="153" t="s">
        <v>1093</v>
      </c>
      <c r="D18" s="153"/>
    </row>
    <row r="19" ht="15.0" customHeight="1">
      <c r="A19" s="155" t="s">
        <v>348</v>
      </c>
      <c r="B19" s="37" t="s">
        <v>1097</v>
      </c>
      <c r="C19" s="153" t="s">
        <v>1098</v>
      </c>
      <c r="D19" s="153"/>
    </row>
    <row r="20" ht="15.0" customHeight="1">
      <c r="A20" s="155" t="s">
        <v>354</v>
      </c>
      <c r="B20" s="37" t="s">
        <v>355</v>
      </c>
      <c r="C20" s="153" t="s">
        <v>1099</v>
      </c>
      <c r="D20" s="153" t="s">
        <v>1100</v>
      </c>
    </row>
    <row r="21" ht="15.0" customHeight="1">
      <c r="A21" s="155" t="s">
        <v>359</v>
      </c>
      <c r="B21" s="37" t="s">
        <v>360</v>
      </c>
      <c r="C21" s="153" t="s">
        <v>1101</v>
      </c>
      <c r="D21" s="153" t="s">
        <v>362</v>
      </c>
    </row>
    <row r="22" ht="15.0" customHeight="1">
      <c r="A22" s="155" t="s">
        <v>359</v>
      </c>
      <c r="B22" s="37" t="s">
        <v>363</v>
      </c>
      <c r="C22" s="153" t="s">
        <v>20</v>
      </c>
      <c r="D22" s="153"/>
    </row>
    <row r="23" ht="15.0" customHeight="1">
      <c r="A23" s="155" t="s">
        <v>359</v>
      </c>
      <c r="B23" s="37" t="s">
        <v>364</v>
      </c>
      <c r="C23" s="153"/>
      <c r="D23" s="153"/>
    </row>
    <row r="24" ht="15.0" customHeight="1">
      <c r="A24" s="155" t="s">
        <v>365</v>
      </c>
      <c r="B24" s="37" t="s">
        <v>366</v>
      </c>
      <c r="C24" s="153" t="s">
        <v>1102</v>
      </c>
      <c r="D24" s="153" t="s">
        <v>450</v>
      </c>
    </row>
    <row r="25" ht="15.0" customHeight="1">
      <c r="A25" s="155" t="s">
        <v>365</v>
      </c>
      <c r="B25" s="37" t="s">
        <v>1103</v>
      </c>
      <c r="C25" s="153" t="s">
        <v>20</v>
      </c>
      <c r="D25" s="153"/>
    </row>
    <row r="26" ht="15.0" customHeight="1">
      <c r="A26" s="155" t="s">
        <v>365</v>
      </c>
      <c r="B26" s="37" t="s">
        <v>369</v>
      </c>
      <c r="C26" s="153"/>
      <c r="D26" s="153"/>
    </row>
    <row r="27" ht="15.0" customHeight="1">
      <c r="A27" s="155" t="s">
        <v>370</v>
      </c>
      <c r="B27" s="156" t="s">
        <v>1104</v>
      </c>
      <c r="C27" s="153" t="s">
        <v>1105</v>
      </c>
      <c r="D27" s="153" t="s">
        <v>373</v>
      </c>
    </row>
    <row r="28" ht="15.0" customHeight="1">
      <c r="A28" s="155" t="s">
        <v>370</v>
      </c>
      <c r="B28" s="37" t="s">
        <v>1106</v>
      </c>
      <c r="C28" s="153"/>
      <c r="D28" s="153"/>
    </row>
    <row r="29" ht="15.0" customHeight="1">
      <c r="A29" s="155" t="s">
        <v>1107</v>
      </c>
      <c r="B29" s="37" t="s">
        <v>376</v>
      </c>
      <c r="C29" s="153" t="s">
        <v>1108</v>
      </c>
      <c r="D29" s="153" t="s">
        <v>378</v>
      </c>
    </row>
    <row r="30" ht="15.0" customHeight="1">
      <c r="A30" s="155" t="s">
        <v>1107</v>
      </c>
      <c r="B30" s="37" t="s">
        <v>379</v>
      </c>
      <c r="C30" s="153"/>
      <c r="D30" s="153"/>
    </row>
    <row r="31" ht="15.0" customHeight="1">
      <c r="A31" s="155" t="s">
        <v>380</v>
      </c>
      <c r="B31" s="37" t="s">
        <v>381</v>
      </c>
      <c r="C31" s="153" t="s">
        <v>1109</v>
      </c>
      <c r="D31" s="153" t="s">
        <v>28</v>
      </c>
    </row>
    <row r="32" ht="15.0" customHeight="1">
      <c r="A32" s="155" t="s">
        <v>384</v>
      </c>
      <c r="B32" s="37" t="s">
        <v>385</v>
      </c>
      <c r="C32" s="153" t="s">
        <v>1110</v>
      </c>
      <c r="D32" s="157" t="s">
        <v>387</v>
      </c>
    </row>
    <row r="33" ht="15.0" customHeight="1">
      <c r="A33" s="155" t="s">
        <v>384</v>
      </c>
      <c r="B33" s="37" t="s">
        <v>389</v>
      </c>
      <c r="C33" s="153" t="s">
        <v>20</v>
      </c>
      <c r="D33" s="153"/>
    </row>
    <row r="34" ht="15.0" customHeight="1">
      <c r="A34" s="155" t="s">
        <v>390</v>
      </c>
      <c r="B34" s="37" t="s">
        <v>391</v>
      </c>
      <c r="C34" s="153" t="s">
        <v>1094</v>
      </c>
      <c r="D34" s="153" t="s">
        <v>58</v>
      </c>
    </row>
    <row r="35" ht="15.0" customHeight="1">
      <c r="A35" s="155" t="s">
        <v>394</v>
      </c>
      <c r="B35" s="37" t="s">
        <v>395</v>
      </c>
      <c r="C35" s="153" t="s">
        <v>1111</v>
      </c>
      <c r="D35" s="153" t="s">
        <v>323</v>
      </c>
    </row>
    <row r="36" ht="15.0" customHeight="1">
      <c r="A36" s="155" t="s">
        <v>397</v>
      </c>
      <c r="B36" s="37" t="s">
        <v>398</v>
      </c>
      <c r="C36" s="153" t="s">
        <v>1112</v>
      </c>
      <c r="D36" s="153" t="s">
        <v>28</v>
      </c>
    </row>
    <row r="37" ht="15.0" customHeight="1">
      <c r="A37" s="155" t="s">
        <v>397</v>
      </c>
      <c r="B37" s="37" t="s">
        <v>400</v>
      </c>
      <c r="C37" s="153" t="s">
        <v>20</v>
      </c>
      <c r="D37" s="153"/>
    </row>
    <row r="38" ht="15.0" customHeight="1">
      <c r="A38" s="155" t="s">
        <v>397</v>
      </c>
      <c r="B38" s="37" t="s">
        <v>401</v>
      </c>
      <c r="C38" s="153" t="s">
        <v>1021</v>
      </c>
      <c r="D38" s="153"/>
    </row>
    <row r="39" ht="15.0" customHeight="1">
      <c r="A39" s="155" t="s">
        <v>402</v>
      </c>
      <c r="B39" s="37" t="s">
        <v>403</v>
      </c>
      <c r="C39" s="153" t="s">
        <v>1113</v>
      </c>
      <c r="D39" s="153" t="s">
        <v>450</v>
      </c>
    </row>
    <row r="40" ht="15.0" customHeight="1">
      <c r="A40" s="155" t="s">
        <v>402</v>
      </c>
      <c r="B40" s="37" t="s">
        <v>406</v>
      </c>
      <c r="C40" s="153" t="s">
        <v>20</v>
      </c>
      <c r="D40" s="153"/>
    </row>
    <row r="41" ht="15.0" customHeight="1">
      <c r="A41" s="155" t="s">
        <v>407</v>
      </c>
      <c r="B41" s="37" t="s">
        <v>408</v>
      </c>
      <c r="C41" s="153" t="s">
        <v>1092</v>
      </c>
      <c r="D41" s="153" t="s">
        <v>28</v>
      </c>
    </row>
    <row r="42" ht="15.0" customHeight="1">
      <c r="A42" s="155" t="s">
        <v>407</v>
      </c>
      <c r="B42" s="37" t="s">
        <v>409</v>
      </c>
      <c r="C42" s="153" t="s">
        <v>1093</v>
      </c>
      <c r="D42" s="153"/>
    </row>
    <row r="43" ht="15.0" customHeight="1">
      <c r="A43" s="155" t="s">
        <v>407</v>
      </c>
      <c r="B43" s="37" t="s">
        <v>410</v>
      </c>
      <c r="C43" s="153" t="s">
        <v>20</v>
      </c>
      <c r="D43" s="153"/>
    </row>
    <row r="44" ht="15.0" customHeight="1">
      <c r="A44" s="155" t="s">
        <v>411</v>
      </c>
      <c r="B44" s="37" t="s">
        <v>412</v>
      </c>
      <c r="C44" s="153" t="s">
        <v>1114</v>
      </c>
      <c r="D44" s="153" t="s">
        <v>414</v>
      </c>
    </row>
    <row r="45" ht="15.0" customHeight="1">
      <c r="A45" s="155" t="s">
        <v>415</v>
      </c>
      <c r="B45" s="37" t="s">
        <v>416</v>
      </c>
      <c r="C45" s="153" t="s">
        <v>1115</v>
      </c>
      <c r="D45" s="153" t="s">
        <v>450</v>
      </c>
    </row>
    <row r="46" ht="15.0" customHeight="1">
      <c r="A46" s="155" t="s">
        <v>411</v>
      </c>
      <c r="B46" s="37" t="s">
        <v>65</v>
      </c>
      <c r="C46" s="153" t="s">
        <v>50</v>
      </c>
      <c r="D46" s="153"/>
    </row>
    <row r="47" ht="15.0" customHeight="1">
      <c r="A47" s="155" t="s">
        <v>411</v>
      </c>
      <c r="B47" s="33" t="s">
        <v>419</v>
      </c>
      <c r="C47" s="153" t="s">
        <v>39</v>
      </c>
      <c r="D47" s="153"/>
    </row>
    <row r="48">
      <c r="A48" s="155" t="s">
        <v>411</v>
      </c>
      <c r="B48" s="33" t="s">
        <v>420</v>
      </c>
      <c r="C48" s="148" t="s">
        <v>20</v>
      </c>
      <c r="D48" s="153"/>
    </row>
    <row r="49">
      <c r="A49" s="155" t="s">
        <v>415</v>
      </c>
      <c r="B49" s="33" t="s">
        <v>421</v>
      </c>
      <c r="C49" s="153" t="s">
        <v>422</v>
      </c>
      <c r="D49" s="153"/>
    </row>
    <row r="50">
      <c r="A50" s="155" t="s">
        <v>415</v>
      </c>
      <c r="B50" s="33" t="s">
        <v>423</v>
      </c>
      <c r="C50" s="153" t="s">
        <v>39</v>
      </c>
      <c r="D50" s="153"/>
    </row>
    <row r="51">
      <c r="A51" s="155" t="s">
        <v>424</v>
      </c>
      <c r="B51" s="33" t="s">
        <v>425</v>
      </c>
      <c r="C51" s="153" t="s">
        <v>1116</v>
      </c>
      <c r="D51" s="153" t="s">
        <v>69</v>
      </c>
    </row>
    <row r="52">
      <c r="A52" s="155" t="s">
        <v>424</v>
      </c>
      <c r="B52" s="37" t="s">
        <v>426</v>
      </c>
      <c r="C52" s="153" t="s">
        <v>20</v>
      </c>
      <c r="D52" s="153"/>
    </row>
    <row r="53">
      <c r="A53" s="155" t="s">
        <v>427</v>
      </c>
      <c r="B53" s="37" t="s">
        <v>428</v>
      </c>
      <c r="C53" s="153" t="s">
        <v>1099</v>
      </c>
      <c r="D53" s="153" t="s">
        <v>450</v>
      </c>
    </row>
    <row r="54">
      <c r="A54" s="155" t="s">
        <v>427</v>
      </c>
      <c r="B54" s="37" t="s">
        <v>431</v>
      </c>
      <c r="C54" s="153" t="s">
        <v>20</v>
      </c>
      <c r="D54" s="153"/>
    </row>
    <row r="55">
      <c r="A55" s="158" t="s">
        <v>432</v>
      </c>
      <c r="B55" s="37" t="s">
        <v>433</v>
      </c>
      <c r="C55" s="153" t="s">
        <v>1117</v>
      </c>
      <c r="D55" s="153" t="s">
        <v>1118</v>
      </c>
    </row>
    <row r="56">
      <c r="A56" s="155" t="s">
        <v>436</v>
      </c>
      <c r="B56" s="37" t="s">
        <v>437</v>
      </c>
      <c r="C56" s="153" t="s">
        <v>1119</v>
      </c>
      <c r="D56" s="153" t="s">
        <v>439</v>
      </c>
    </row>
    <row r="57">
      <c r="A57" s="155" t="s">
        <v>436</v>
      </c>
      <c r="B57" s="37" t="s">
        <v>1120</v>
      </c>
      <c r="C57" s="153" t="s">
        <v>20</v>
      </c>
      <c r="D57" s="153"/>
    </row>
    <row r="58">
      <c r="A58" s="155" t="s">
        <v>441</v>
      </c>
      <c r="B58" s="37" t="s">
        <v>442</v>
      </c>
      <c r="C58" s="153" t="s">
        <v>1121</v>
      </c>
      <c r="D58" s="153" t="s">
        <v>444</v>
      </c>
    </row>
    <row r="59">
      <c r="A59" s="155" t="s">
        <v>441</v>
      </c>
      <c r="B59" s="37" t="s">
        <v>446</v>
      </c>
      <c r="C59" s="153"/>
      <c r="D59" s="153"/>
    </row>
    <row r="60">
      <c r="A60" s="155" t="s">
        <v>447</v>
      </c>
      <c r="B60" s="37" t="s">
        <v>448</v>
      </c>
      <c r="C60" s="153" t="s">
        <v>1122</v>
      </c>
      <c r="D60" s="153" t="s">
        <v>450</v>
      </c>
    </row>
    <row r="61">
      <c r="A61" s="159" t="s">
        <v>451</v>
      </c>
      <c r="B61" s="37" t="s">
        <v>452</v>
      </c>
      <c r="C61" s="153" t="s">
        <v>1123</v>
      </c>
      <c r="D61" s="153" t="s">
        <v>450</v>
      </c>
    </row>
    <row r="62">
      <c r="A62" s="159" t="s">
        <v>451</v>
      </c>
      <c r="B62" s="37" t="s">
        <v>1124</v>
      </c>
      <c r="C62" s="153" t="s">
        <v>20</v>
      </c>
      <c r="D62" s="153"/>
    </row>
    <row r="63">
      <c r="A63" s="155" t="s">
        <v>455</v>
      </c>
      <c r="B63" s="37" t="s">
        <v>456</v>
      </c>
      <c r="C63" s="153" t="s">
        <v>1099</v>
      </c>
      <c r="D63" s="153" t="s">
        <v>444</v>
      </c>
    </row>
    <row r="64">
      <c r="A64" s="155" t="s">
        <v>455</v>
      </c>
      <c r="B64" s="37" t="s">
        <v>1125</v>
      </c>
      <c r="C64" s="153" t="s">
        <v>20</v>
      </c>
      <c r="D64" s="153"/>
    </row>
    <row r="65">
      <c r="A65" s="155" t="s">
        <v>455</v>
      </c>
      <c r="B65" s="37" t="s">
        <v>1126</v>
      </c>
      <c r="C65" s="153" t="s">
        <v>20</v>
      </c>
      <c r="D65" s="153"/>
    </row>
    <row r="66">
      <c r="A66" s="155" t="s">
        <v>455</v>
      </c>
      <c r="B66" s="37" t="s">
        <v>460</v>
      </c>
      <c r="C66" s="153"/>
      <c r="D66" s="153"/>
    </row>
    <row r="67">
      <c r="A67" s="160" t="s">
        <v>461</v>
      </c>
      <c r="B67" s="37" t="s">
        <v>462</v>
      </c>
      <c r="C67" s="153" t="s">
        <v>1099</v>
      </c>
      <c r="D67" s="153" t="s">
        <v>126</v>
      </c>
    </row>
    <row r="68">
      <c r="A68" s="160" t="s">
        <v>461</v>
      </c>
      <c r="B68" s="37" t="s">
        <v>463</v>
      </c>
      <c r="C68" s="153" t="s">
        <v>20</v>
      </c>
      <c r="D68" s="153"/>
    </row>
    <row r="69">
      <c r="A69" s="160" t="s">
        <v>461</v>
      </c>
      <c r="B69" s="37" t="s">
        <v>464</v>
      </c>
      <c r="C69" s="153" t="s">
        <v>20</v>
      </c>
      <c r="D69" s="153"/>
    </row>
    <row r="70">
      <c r="A70" s="160" t="s">
        <v>461</v>
      </c>
      <c r="B70" s="37" t="s">
        <v>465</v>
      </c>
      <c r="C70" s="153"/>
      <c r="D70" s="153"/>
    </row>
    <row r="71">
      <c r="A71" s="42" t="s">
        <v>466</v>
      </c>
      <c r="B71" s="37" t="s">
        <v>467</v>
      </c>
      <c r="C71" s="153" t="s">
        <v>1127</v>
      </c>
      <c r="D71" s="153" t="s">
        <v>450</v>
      </c>
    </row>
    <row r="72">
      <c r="A72" s="42" t="s">
        <v>466</v>
      </c>
      <c r="B72" s="37" t="s">
        <v>469</v>
      </c>
      <c r="C72" s="153" t="s">
        <v>20</v>
      </c>
      <c r="D72" s="153"/>
    </row>
    <row r="73">
      <c r="A73" s="42" t="s">
        <v>470</v>
      </c>
      <c r="B73" s="37" t="s">
        <v>471</v>
      </c>
      <c r="C73" s="153" t="s">
        <v>148</v>
      </c>
      <c r="D73" s="153" t="s">
        <v>450</v>
      </c>
    </row>
    <row r="74">
      <c r="A74" s="42" t="s">
        <v>470</v>
      </c>
      <c r="B74" s="37" t="s">
        <v>474</v>
      </c>
      <c r="C74" s="153" t="s">
        <v>20</v>
      </c>
      <c r="D74" s="153"/>
    </row>
    <row r="75">
      <c r="A75" s="42" t="s">
        <v>475</v>
      </c>
      <c r="B75" s="37" t="s">
        <v>476</v>
      </c>
      <c r="C75" s="153" t="s">
        <v>1128</v>
      </c>
      <c r="D75" s="153" t="s">
        <v>180</v>
      </c>
    </row>
    <row r="76">
      <c r="A76" s="42" t="s">
        <v>475</v>
      </c>
      <c r="B76" s="37" t="s">
        <v>478</v>
      </c>
      <c r="C76" s="153" t="s">
        <v>1129</v>
      </c>
      <c r="D76" s="153"/>
    </row>
    <row r="77">
      <c r="A77" s="42" t="s">
        <v>479</v>
      </c>
      <c r="B77" s="37" t="s">
        <v>480</v>
      </c>
      <c r="C77" s="153" t="s">
        <v>1099</v>
      </c>
      <c r="D77" s="153" t="s">
        <v>481</v>
      </c>
    </row>
    <row r="78">
      <c r="A78" s="42" t="s">
        <v>479</v>
      </c>
      <c r="B78" s="37" t="s">
        <v>482</v>
      </c>
      <c r="C78" s="153" t="s">
        <v>20</v>
      </c>
      <c r="D78" s="153"/>
    </row>
    <row r="79">
      <c r="A79" s="42" t="s">
        <v>479</v>
      </c>
      <c r="B79" s="37" t="s">
        <v>1130</v>
      </c>
      <c r="C79" s="153" t="s">
        <v>20</v>
      </c>
      <c r="D79" s="153"/>
    </row>
    <row r="80">
      <c r="A80" s="42" t="s">
        <v>484</v>
      </c>
      <c r="B80" s="37" t="s">
        <v>1131</v>
      </c>
      <c r="C80" s="153" t="s">
        <v>422</v>
      </c>
      <c r="D80" s="153" t="s">
        <v>118</v>
      </c>
    </row>
    <row r="81">
      <c r="A81" s="42" t="s">
        <v>484</v>
      </c>
      <c r="B81" s="37" t="s">
        <v>1132</v>
      </c>
      <c r="C81" s="153" t="s">
        <v>20</v>
      </c>
      <c r="D81" s="147"/>
    </row>
    <row r="82">
      <c r="A82" s="42" t="s">
        <v>484</v>
      </c>
      <c r="B82" s="37" t="s">
        <v>1133</v>
      </c>
      <c r="C82" s="153" t="s">
        <v>20</v>
      </c>
      <c r="D82" s="153"/>
    </row>
    <row r="83">
      <c r="A83" s="42" t="s">
        <v>484</v>
      </c>
      <c r="B83" s="37" t="s">
        <v>1134</v>
      </c>
      <c r="C83" s="153"/>
      <c r="D83" s="153"/>
    </row>
    <row r="84">
      <c r="A84" s="42" t="s">
        <v>484</v>
      </c>
      <c r="B84" s="37" t="s">
        <v>1135</v>
      </c>
      <c r="C84" s="153"/>
      <c r="D84" s="153"/>
    </row>
    <row r="85">
      <c r="A85" s="42" t="s">
        <v>491</v>
      </c>
      <c r="B85" s="37" t="s">
        <v>492</v>
      </c>
      <c r="C85" s="153" t="s">
        <v>422</v>
      </c>
      <c r="D85" s="153"/>
    </row>
    <row r="86">
      <c r="A86" s="42" t="s">
        <v>493</v>
      </c>
      <c r="B86" s="37" t="s">
        <v>494</v>
      </c>
      <c r="C86" s="153" t="s">
        <v>422</v>
      </c>
      <c r="D86" s="153"/>
    </row>
    <row r="87">
      <c r="A87" s="42" t="s">
        <v>493</v>
      </c>
      <c r="B87" s="37" t="s">
        <v>496</v>
      </c>
      <c r="C87" s="153"/>
      <c r="D87" s="153"/>
    </row>
    <row r="88">
      <c r="A88" s="42" t="s">
        <v>497</v>
      </c>
      <c r="B88" s="37" t="s">
        <v>498</v>
      </c>
      <c r="C88" s="153" t="s">
        <v>1136</v>
      </c>
      <c r="D88" s="153" t="s">
        <v>444</v>
      </c>
    </row>
    <row r="89">
      <c r="A89" s="42" t="s">
        <v>497</v>
      </c>
      <c r="B89" s="37" t="s">
        <v>446</v>
      </c>
      <c r="C89" s="153"/>
      <c r="D89" s="153"/>
    </row>
    <row r="90">
      <c r="A90" s="44" t="s">
        <v>500</v>
      </c>
      <c r="B90" s="37" t="s">
        <v>501</v>
      </c>
      <c r="C90" s="153" t="s">
        <v>1137</v>
      </c>
      <c r="D90" s="153" t="s">
        <v>450</v>
      </c>
    </row>
    <row r="91">
      <c r="A91" s="44" t="s">
        <v>500</v>
      </c>
      <c r="B91" s="37" t="s">
        <v>1138</v>
      </c>
      <c r="C91" s="153"/>
      <c r="D91" s="153"/>
    </row>
    <row r="92">
      <c r="A92" s="160" t="s">
        <v>503</v>
      </c>
      <c r="B92" s="37" t="s">
        <v>504</v>
      </c>
      <c r="C92" s="153" t="s">
        <v>1137</v>
      </c>
      <c r="D92" s="153" t="s">
        <v>450</v>
      </c>
    </row>
    <row r="93">
      <c r="A93" s="160" t="s">
        <v>503</v>
      </c>
      <c r="B93" s="37" t="s">
        <v>506</v>
      </c>
      <c r="C93" s="153"/>
      <c r="D93" s="153"/>
    </row>
    <row r="94">
      <c r="A94" s="42" t="s">
        <v>507</v>
      </c>
      <c r="B94" s="37" t="s">
        <v>508</v>
      </c>
      <c r="C94" s="153" t="s">
        <v>1139</v>
      </c>
      <c r="D94" s="153" t="s">
        <v>1140</v>
      </c>
    </row>
    <row r="95">
      <c r="A95" s="42" t="s">
        <v>507</v>
      </c>
      <c r="B95" s="37" t="s">
        <v>511</v>
      </c>
      <c r="C95" s="153"/>
      <c r="D95" s="153"/>
    </row>
    <row r="96">
      <c r="A96" s="42" t="s">
        <v>507</v>
      </c>
      <c r="B96" s="37" t="s">
        <v>512</v>
      </c>
      <c r="C96" s="153"/>
      <c r="D96" s="153"/>
    </row>
    <row r="97">
      <c r="A97" s="42" t="s">
        <v>513</v>
      </c>
      <c r="B97" s="37" t="s">
        <v>514</v>
      </c>
      <c r="C97" s="157" t="s">
        <v>1123</v>
      </c>
      <c r="D97" s="153" t="s">
        <v>189</v>
      </c>
    </row>
    <row r="98">
      <c r="A98" s="42" t="s">
        <v>513</v>
      </c>
      <c r="B98" s="161" t="s">
        <v>516</v>
      </c>
      <c r="C98" s="153" t="s">
        <v>1141</v>
      </c>
      <c r="D98" s="153"/>
    </row>
    <row r="99">
      <c r="A99" s="42" t="s">
        <v>513</v>
      </c>
      <c r="B99" s="37" t="s">
        <v>517</v>
      </c>
      <c r="C99" s="153" t="s">
        <v>20</v>
      </c>
      <c r="D99" s="153"/>
    </row>
    <row r="100">
      <c r="A100" s="42" t="s">
        <v>513</v>
      </c>
      <c r="B100" s="37" t="s">
        <v>518</v>
      </c>
      <c r="C100" s="153" t="s">
        <v>20</v>
      </c>
      <c r="D100" s="153"/>
    </row>
    <row r="101">
      <c r="A101" s="42" t="s">
        <v>513</v>
      </c>
      <c r="B101" s="37" t="s">
        <v>519</v>
      </c>
      <c r="C101" s="153"/>
      <c r="D101" s="153"/>
    </row>
    <row r="102">
      <c r="A102" s="155" t="s">
        <v>520</v>
      </c>
      <c r="B102" s="37" t="s">
        <v>521</v>
      </c>
      <c r="C102" s="157" t="s">
        <v>1142</v>
      </c>
      <c r="D102" s="153" t="s">
        <v>69</v>
      </c>
    </row>
    <row r="103">
      <c r="A103" s="155" t="s">
        <v>520</v>
      </c>
      <c r="B103" s="37" t="s">
        <v>524</v>
      </c>
      <c r="C103" s="148" t="s">
        <v>1143</v>
      </c>
      <c r="D103" s="153"/>
    </row>
    <row r="104">
      <c r="A104" s="155" t="s">
        <v>525</v>
      </c>
      <c r="B104" s="37" t="s">
        <v>526</v>
      </c>
      <c r="C104" s="153" t="s">
        <v>1099</v>
      </c>
      <c r="D104" s="153" t="s">
        <v>527</v>
      </c>
    </row>
    <row r="105">
      <c r="A105" s="155" t="s">
        <v>525</v>
      </c>
      <c r="B105" s="37" t="s">
        <v>1144</v>
      </c>
      <c r="C105" s="153" t="s">
        <v>1093</v>
      </c>
      <c r="D105" s="153"/>
    </row>
    <row r="106">
      <c r="A106" s="42" t="s">
        <v>529</v>
      </c>
      <c r="B106" s="37" t="s">
        <v>530</v>
      </c>
      <c r="C106" s="153" t="s">
        <v>148</v>
      </c>
      <c r="D106" s="153" t="s">
        <v>527</v>
      </c>
    </row>
    <row r="107">
      <c r="A107" s="42" t="s">
        <v>529</v>
      </c>
      <c r="B107" s="37" t="s">
        <v>531</v>
      </c>
      <c r="C107" s="153"/>
      <c r="D107" s="153"/>
    </row>
    <row r="108">
      <c r="A108" s="42" t="s">
        <v>529</v>
      </c>
      <c r="B108" s="37" t="s">
        <v>532</v>
      </c>
      <c r="C108" s="153" t="s">
        <v>20</v>
      </c>
      <c r="D108" s="153"/>
    </row>
    <row r="109">
      <c r="A109" s="42" t="s">
        <v>529</v>
      </c>
      <c r="B109" s="37" t="s">
        <v>533</v>
      </c>
      <c r="C109" s="153" t="s">
        <v>41</v>
      </c>
      <c r="D109" s="153"/>
    </row>
    <row r="110">
      <c r="A110" s="155" t="s">
        <v>534</v>
      </c>
      <c r="B110" s="37" t="s">
        <v>535</v>
      </c>
      <c r="C110" s="153" t="s">
        <v>1145</v>
      </c>
      <c r="D110" s="153" t="s">
        <v>189</v>
      </c>
    </row>
    <row r="111">
      <c r="A111" s="155" t="s">
        <v>534</v>
      </c>
      <c r="B111" s="37" t="s">
        <v>536</v>
      </c>
      <c r="C111" s="153" t="s">
        <v>1146</v>
      </c>
      <c r="D111" s="153"/>
    </row>
    <row r="112">
      <c r="A112" s="155" t="s">
        <v>537</v>
      </c>
      <c r="B112" s="37" t="s">
        <v>538</v>
      </c>
      <c r="C112" s="153" t="s">
        <v>1147</v>
      </c>
      <c r="D112" s="153" t="s">
        <v>450</v>
      </c>
    </row>
    <row r="113">
      <c r="A113" s="155" t="s">
        <v>537</v>
      </c>
      <c r="B113" s="37" t="s">
        <v>540</v>
      </c>
      <c r="C113" s="153" t="s">
        <v>20</v>
      </c>
      <c r="D113" s="153"/>
    </row>
    <row r="114">
      <c r="A114" s="155" t="s">
        <v>541</v>
      </c>
      <c r="B114" s="37" t="s">
        <v>542</v>
      </c>
      <c r="C114" s="153" t="s">
        <v>1148</v>
      </c>
      <c r="D114" s="153" t="s">
        <v>450</v>
      </c>
    </row>
    <row r="115">
      <c r="A115" s="155" t="s">
        <v>541</v>
      </c>
      <c r="B115" s="37" t="s">
        <v>543</v>
      </c>
      <c r="C115" s="153" t="s">
        <v>20</v>
      </c>
      <c r="D115" s="153"/>
    </row>
    <row r="116">
      <c r="A116" s="155" t="s">
        <v>541</v>
      </c>
      <c r="B116" s="37" t="s">
        <v>544</v>
      </c>
      <c r="C116" s="153" t="s">
        <v>20</v>
      </c>
      <c r="D116" s="153"/>
    </row>
    <row r="117">
      <c r="A117" s="155" t="s">
        <v>545</v>
      </c>
      <c r="B117" s="37" t="s">
        <v>546</v>
      </c>
      <c r="C117" s="153" t="s">
        <v>1149</v>
      </c>
      <c r="D117" s="153" t="s">
        <v>198</v>
      </c>
    </row>
    <row r="118">
      <c r="A118" s="155" t="s">
        <v>545</v>
      </c>
      <c r="B118" s="37" t="s">
        <v>1150</v>
      </c>
      <c r="C118" s="153" t="s">
        <v>20</v>
      </c>
      <c r="D118" s="153"/>
    </row>
    <row r="119">
      <c r="A119" s="155" t="s">
        <v>549</v>
      </c>
      <c r="B119" s="37" t="s">
        <v>550</v>
      </c>
      <c r="C119" s="153" t="s">
        <v>1151</v>
      </c>
      <c r="D119" s="153" t="s">
        <v>28</v>
      </c>
    </row>
    <row r="120">
      <c r="A120" s="155" t="s">
        <v>552</v>
      </c>
      <c r="B120" s="37" t="s">
        <v>553</v>
      </c>
      <c r="C120" s="153" t="s">
        <v>1152</v>
      </c>
      <c r="D120" s="153" t="s">
        <v>555</v>
      </c>
    </row>
    <row r="121">
      <c r="A121" s="155" t="s">
        <v>556</v>
      </c>
      <c r="B121" s="37" t="s">
        <v>557</v>
      </c>
      <c r="C121" s="153" t="s">
        <v>1092</v>
      </c>
      <c r="D121" s="157" t="s">
        <v>69</v>
      </c>
    </row>
    <row r="122">
      <c r="A122" s="155" t="s">
        <v>556</v>
      </c>
      <c r="B122" s="37" t="s">
        <v>558</v>
      </c>
      <c r="C122" s="153" t="s">
        <v>1153</v>
      </c>
      <c r="D122" s="153"/>
    </row>
    <row r="123">
      <c r="A123" s="155" t="s">
        <v>559</v>
      </c>
      <c r="B123" s="37" t="s">
        <v>560</v>
      </c>
      <c r="C123" s="153" t="s">
        <v>1154</v>
      </c>
      <c r="D123" s="153" t="s">
        <v>444</v>
      </c>
    </row>
    <row r="124">
      <c r="A124" s="155" t="s">
        <v>559</v>
      </c>
      <c r="B124" s="37" t="s">
        <v>1155</v>
      </c>
      <c r="C124" s="153" t="s">
        <v>1156</v>
      </c>
      <c r="D124" s="153"/>
    </row>
    <row r="125">
      <c r="A125" s="155" t="s">
        <v>559</v>
      </c>
      <c r="B125" s="37" t="s">
        <v>1157</v>
      </c>
      <c r="C125" s="153" t="s">
        <v>20</v>
      </c>
      <c r="D125" s="153"/>
    </row>
    <row r="126">
      <c r="A126" s="155" t="s">
        <v>564</v>
      </c>
      <c r="B126" s="37" t="s">
        <v>565</v>
      </c>
      <c r="C126" s="153" t="s">
        <v>1158</v>
      </c>
      <c r="D126" s="153" t="s">
        <v>189</v>
      </c>
    </row>
    <row r="127">
      <c r="A127" s="155" t="s">
        <v>564</v>
      </c>
      <c r="B127" s="37" t="s">
        <v>566</v>
      </c>
      <c r="C127" s="153" t="s">
        <v>1159</v>
      </c>
      <c r="D127" s="153"/>
    </row>
    <row r="128">
      <c r="A128" s="155" t="s">
        <v>564</v>
      </c>
      <c r="B128" s="37" t="s">
        <v>567</v>
      </c>
      <c r="C128" s="153" t="s">
        <v>41</v>
      </c>
      <c r="D128" s="153"/>
    </row>
    <row r="129">
      <c r="A129" s="155" t="s">
        <v>568</v>
      </c>
      <c r="B129" s="37" t="s">
        <v>569</v>
      </c>
      <c r="C129" s="153" t="s">
        <v>1160</v>
      </c>
      <c r="D129" s="153" t="s">
        <v>450</v>
      </c>
    </row>
    <row r="130">
      <c r="A130" s="155" t="s">
        <v>568</v>
      </c>
      <c r="B130" s="37" t="s">
        <v>570</v>
      </c>
      <c r="C130" s="153" t="s">
        <v>41</v>
      </c>
      <c r="D130" s="153"/>
    </row>
    <row r="131">
      <c r="A131" s="155" t="s">
        <v>568</v>
      </c>
      <c r="B131" s="37" t="s">
        <v>1161</v>
      </c>
      <c r="C131" s="162" t="s">
        <v>1162</v>
      </c>
      <c r="D131" s="153"/>
    </row>
    <row r="132">
      <c r="A132" s="155" t="s">
        <v>568</v>
      </c>
      <c r="B132" s="37" t="s">
        <v>1163</v>
      </c>
      <c r="C132" s="153" t="s">
        <v>20</v>
      </c>
      <c r="D132" s="153"/>
    </row>
    <row r="133">
      <c r="A133" s="155" t="s">
        <v>573</v>
      </c>
      <c r="B133" s="37" t="s">
        <v>574</v>
      </c>
      <c r="C133" s="153" t="s">
        <v>1158</v>
      </c>
      <c r="D133" s="153" t="s">
        <v>69</v>
      </c>
    </row>
    <row r="134">
      <c r="A134" s="155" t="s">
        <v>573</v>
      </c>
      <c r="B134" s="37" t="s">
        <v>575</v>
      </c>
      <c r="C134" s="153" t="s">
        <v>20</v>
      </c>
      <c r="D134" s="153"/>
    </row>
    <row r="135">
      <c r="A135" s="155" t="s">
        <v>576</v>
      </c>
      <c r="B135" s="37" t="s">
        <v>577</v>
      </c>
      <c r="C135" s="153" t="s">
        <v>1164</v>
      </c>
      <c r="D135" s="153" t="s">
        <v>28</v>
      </c>
    </row>
    <row r="136">
      <c r="A136" s="155" t="s">
        <v>576</v>
      </c>
      <c r="B136" s="37" t="s">
        <v>1165</v>
      </c>
      <c r="C136" s="153" t="s">
        <v>39</v>
      </c>
      <c r="D136" s="153"/>
    </row>
    <row r="137">
      <c r="A137" s="155" t="s">
        <v>576</v>
      </c>
      <c r="B137" s="37" t="s">
        <v>1166</v>
      </c>
      <c r="C137" s="153" t="s">
        <v>20</v>
      </c>
      <c r="D137" s="153"/>
    </row>
    <row r="138">
      <c r="A138" s="155" t="s">
        <v>581</v>
      </c>
      <c r="B138" s="37" t="s">
        <v>582</v>
      </c>
      <c r="C138" s="153" t="s">
        <v>1123</v>
      </c>
      <c r="D138" s="153" t="s">
        <v>450</v>
      </c>
    </row>
    <row r="139">
      <c r="A139" s="155" t="s">
        <v>581</v>
      </c>
      <c r="B139" s="37" t="s">
        <v>583</v>
      </c>
      <c r="C139" s="153" t="s">
        <v>20</v>
      </c>
      <c r="D139" s="153"/>
    </row>
    <row r="140">
      <c r="A140" s="155" t="s">
        <v>581</v>
      </c>
      <c r="B140" s="37" t="s">
        <v>1167</v>
      </c>
      <c r="C140" s="153" t="s">
        <v>1070</v>
      </c>
      <c r="D140" s="153"/>
    </row>
    <row r="141">
      <c r="A141" s="155" t="s">
        <v>581</v>
      </c>
      <c r="B141" s="37" t="s">
        <v>585</v>
      </c>
      <c r="C141" s="148" t="s">
        <v>20</v>
      </c>
      <c r="D141" s="153"/>
    </row>
    <row r="142">
      <c r="A142" s="155" t="s">
        <v>586</v>
      </c>
      <c r="B142" s="37" t="s">
        <v>587</v>
      </c>
      <c r="C142" s="153" t="s">
        <v>1019</v>
      </c>
      <c r="D142" s="153" t="s">
        <v>450</v>
      </c>
    </row>
    <row r="143">
      <c r="A143" s="155" t="s">
        <v>586</v>
      </c>
      <c r="B143" s="37" t="s">
        <v>1168</v>
      </c>
      <c r="C143" s="153" t="s">
        <v>1070</v>
      </c>
      <c r="D143" s="153"/>
    </row>
    <row r="144">
      <c r="A144" s="155" t="s">
        <v>590</v>
      </c>
      <c r="B144" s="37" t="s">
        <v>591</v>
      </c>
      <c r="C144" s="153" t="s">
        <v>1137</v>
      </c>
      <c r="D144" s="153" t="s">
        <v>450</v>
      </c>
    </row>
    <row r="145">
      <c r="A145" s="155" t="s">
        <v>590</v>
      </c>
      <c r="B145" s="37" t="s">
        <v>592</v>
      </c>
      <c r="C145" s="148" t="s">
        <v>20</v>
      </c>
      <c r="D145" s="153"/>
    </row>
    <row r="146">
      <c r="A146" s="155" t="s">
        <v>593</v>
      </c>
      <c r="B146" s="37" t="s">
        <v>1169</v>
      </c>
      <c r="C146" s="153" t="s">
        <v>1117</v>
      </c>
      <c r="D146" s="153" t="s">
        <v>28</v>
      </c>
    </row>
    <row r="147">
      <c r="A147" s="155" t="s">
        <v>593</v>
      </c>
      <c r="B147" s="37" t="s">
        <v>1170</v>
      </c>
      <c r="C147" s="153" t="s">
        <v>1156</v>
      </c>
      <c r="D147" s="153"/>
    </row>
    <row r="148">
      <c r="A148" s="155" t="s">
        <v>596</v>
      </c>
      <c r="B148" s="37" t="s">
        <v>597</v>
      </c>
      <c r="C148" s="157" t="s">
        <v>1171</v>
      </c>
      <c r="D148" s="163" t="s">
        <v>1172</v>
      </c>
    </row>
    <row r="149">
      <c r="A149" s="155" t="s">
        <v>596</v>
      </c>
      <c r="B149" s="37" t="s">
        <v>600</v>
      </c>
      <c r="C149" s="153" t="s">
        <v>20</v>
      </c>
      <c r="D149" s="153"/>
    </row>
    <row r="150">
      <c r="A150" s="155" t="s">
        <v>596</v>
      </c>
      <c r="B150" s="37" t="s">
        <v>601</v>
      </c>
      <c r="C150" s="153"/>
      <c r="D150" s="153"/>
    </row>
    <row r="151">
      <c r="A151" s="155" t="s">
        <v>602</v>
      </c>
      <c r="B151" s="37" t="s">
        <v>603</v>
      </c>
      <c r="C151" s="157" t="s">
        <v>1173</v>
      </c>
      <c r="D151" s="153" t="s">
        <v>444</v>
      </c>
    </row>
    <row r="152">
      <c r="A152" s="155" t="s">
        <v>602</v>
      </c>
      <c r="B152" s="37" t="s">
        <v>604</v>
      </c>
      <c r="C152" s="153" t="s">
        <v>20</v>
      </c>
      <c r="D152" s="153"/>
    </row>
    <row r="153">
      <c r="A153" s="155" t="s">
        <v>602</v>
      </c>
      <c r="B153" s="37" t="s">
        <v>605</v>
      </c>
      <c r="C153" s="153"/>
      <c r="D153" s="153"/>
    </row>
    <row r="154">
      <c r="A154" s="155" t="s">
        <v>602</v>
      </c>
      <c r="B154" s="37" t="s">
        <v>1174</v>
      </c>
      <c r="C154" s="153"/>
      <c r="D154" s="153"/>
    </row>
    <row r="155">
      <c r="A155" s="155" t="s">
        <v>602</v>
      </c>
      <c r="B155" s="37" t="s">
        <v>607</v>
      </c>
      <c r="C155" s="153"/>
      <c r="D155" s="153"/>
    </row>
    <row r="156">
      <c r="A156" s="155" t="s">
        <v>608</v>
      </c>
      <c r="B156" s="37" t="s">
        <v>609</v>
      </c>
      <c r="C156" s="153" t="s">
        <v>1175</v>
      </c>
      <c r="D156" s="164" t="s">
        <v>1176</v>
      </c>
    </row>
    <row r="157">
      <c r="A157" s="155" t="s">
        <v>608</v>
      </c>
      <c r="B157" s="37" t="s">
        <v>611</v>
      </c>
      <c r="C157" s="153" t="s">
        <v>39</v>
      </c>
      <c r="D157" s="153"/>
    </row>
    <row r="158">
      <c r="A158" s="155" t="s">
        <v>612</v>
      </c>
      <c r="B158" s="37" t="s">
        <v>613</v>
      </c>
      <c r="C158" s="153" t="s">
        <v>1177</v>
      </c>
      <c r="D158" s="153" t="s">
        <v>28</v>
      </c>
    </row>
    <row r="159">
      <c r="A159" s="155" t="s">
        <v>612</v>
      </c>
      <c r="B159" s="37" t="s">
        <v>615</v>
      </c>
      <c r="C159" s="153" t="s">
        <v>1178</v>
      </c>
      <c r="D159" s="153"/>
    </row>
    <row r="160">
      <c r="A160" s="155" t="s">
        <v>612</v>
      </c>
      <c r="B160" s="37" t="s">
        <v>616</v>
      </c>
      <c r="C160" s="153" t="s">
        <v>20</v>
      </c>
      <c r="D160" s="153"/>
    </row>
    <row r="161">
      <c r="A161" s="155" t="s">
        <v>617</v>
      </c>
      <c r="B161" s="37" t="s">
        <v>618</v>
      </c>
      <c r="C161" s="153" t="s">
        <v>20</v>
      </c>
      <c r="D161" s="153" t="s">
        <v>1118</v>
      </c>
    </row>
    <row r="162">
      <c r="A162" s="155" t="s">
        <v>617</v>
      </c>
      <c r="B162" s="37" t="s">
        <v>621</v>
      </c>
      <c r="C162" s="153" t="s">
        <v>20</v>
      </c>
      <c r="D162" s="153"/>
    </row>
    <row r="163">
      <c r="A163" s="155" t="s">
        <v>622</v>
      </c>
      <c r="B163" s="37" t="s">
        <v>623</v>
      </c>
      <c r="C163" s="153" t="s">
        <v>1179</v>
      </c>
      <c r="D163" s="153" t="s">
        <v>625</v>
      </c>
    </row>
    <row r="164">
      <c r="A164" s="155" t="s">
        <v>622</v>
      </c>
      <c r="B164" s="37" t="s">
        <v>626</v>
      </c>
      <c r="C164" s="153" t="s">
        <v>20</v>
      </c>
      <c r="D164" s="153"/>
    </row>
    <row r="165">
      <c r="A165" s="155" t="s">
        <v>622</v>
      </c>
      <c r="B165" s="37" t="s">
        <v>627</v>
      </c>
      <c r="C165" s="153"/>
      <c r="D165" s="153"/>
    </row>
    <row r="166">
      <c r="A166" s="155" t="s">
        <v>622</v>
      </c>
      <c r="B166" s="37" t="s">
        <v>628</v>
      </c>
      <c r="C166" s="153"/>
      <c r="D166" s="153"/>
    </row>
    <row r="167">
      <c r="A167" s="155" t="s">
        <v>629</v>
      </c>
      <c r="B167" s="37" t="s">
        <v>630</v>
      </c>
      <c r="C167" s="153" t="s">
        <v>1180</v>
      </c>
      <c r="D167" s="153" t="s">
        <v>28</v>
      </c>
    </row>
    <row r="168">
      <c r="A168" s="155" t="s">
        <v>629</v>
      </c>
      <c r="B168" s="37" t="s">
        <v>1181</v>
      </c>
      <c r="C168" s="153" t="s">
        <v>20</v>
      </c>
      <c r="D168" s="153"/>
    </row>
    <row r="169">
      <c r="A169" s="155" t="s">
        <v>634</v>
      </c>
      <c r="B169" s="37" t="s">
        <v>635</v>
      </c>
      <c r="C169" s="157" t="s">
        <v>1182</v>
      </c>
      <c r="D169" s="153" t="s">
        <v>637</v>
      </c>
    </row>
    <row r="170">
      <c r="A170" s="155" t="s">
        <v>638</v>
      </c>
      <c r="B170" s="37" t="s">
        <v>639</v>
      </c>
      <c r="C170" s="153" t="s">
        <v>1182</v>
      </c>
      <c r="D170" s="153" t="s">
        <v>450</v>
      </c>
    </row>
    <row r="171">
      <c r="A171" s="155" t="s">
        <v>638</v>
      </c>
      <c r="B171" s="37" t="s">
        <v>640</v>
      </c>
      <c r="C171" s="153" t="s">
        <v>1183</v>
      </c>
      <c r="D171" s="153"/>
    </row>
    <row r="172">
      <c r="A172" s="155" t="s">
        <v>641</v>
      </c>
      <c r="B172" s="37" t="s">
        <v>642</v>
      </c>
      <c r="C172" s="153" t="s">
        <v>35</v>
      </c>
      <c r="D172" s="153" t="s">
        <v>28</v>
      </c>
    </row>
    <row r="173">
      <c r="A173" s="155" t="s">
        <v>641</v>
      </c>
      <c r="B173" s="37" t="s">
        <v>644</v>
      </c>
      <c r="C173" s="153" t="s">
        <v>20</v>
      </c>
      <c r="D173" s="153"/>
    </row>
    <row r="174">
      <c r="A174" s="155" t="s">
        <v>645</v>
      </c>
      <c r="B174" s="37" t="s">
        <v>646</v>
      </c>
      <c r="C174" s="153" t="s">
        <v>148</v>
      </c>
      <c r="D174" s="153" t="s">
        <v>450</v>
      </c>
    </row>
    <row r="175">
      <c r="A175" s="155" t="s">
        <v>647</v>
      </c>
      <c r="B175" s="37" t="s">
        <v>648</v>
      </c>
      <c r="C175" s="153" t="s">
        <v>1113</v>
      </c>
      <c r="D175" s="153" t="s">
        <v>189</v>
      </c>
    </row>
    <row r="176">
      <c r="A176" s="155" t="s">
        <v>647</v>
      </c>
      <c r="B176" s="37" t="s">
        <v>649</v>
      </c>
      <c r="C176" s="153" t="s">
        <v>20</v>
      </c>
      <c r="D176" s="153"/>
    </row>
    <row r="177">
      <c r="A177" s="155" t="s">
        <v>647</v>
      </c>
      <c r="B177" s="37" t="s">
        <v>650</v>
      </c>
      <c r="C177" s="153"/>
      <c r="D177" s="153"/>
    </row>
    <row r="178">
      <c r="A178" s="155" t="s">
        <v>651</v>
      </c>
      <c r="B178" s="37" t="s">
        <v>652</v>
      </c>
      <c r="C178" s="153" t="s">
        <v>1184</v>
      </c>
      <c r="D178" s="153" t="s">
        <v>189</v>
      </c>
    </row>
    <row r="179">
      <c r="A179" s="155" t="s">
        <v>654</v>
      </c>
      <c r="B179" s="37" t="s">
        <v>655</v>
      </c>
      <c r="C179" s="153" t="s">
        <v>1185</v>
      </c>
      <c r="D179" s="153" t="s">
        <v>36</v>
      </c>
    </row>
    <row r="180">
      <c r="A180" s="155" t="s">
        <v>654</v>
      </c>
      <c r="B180" s="37" t="s">
        <v>657</v>
      </c>
      <c r="C180" s="153" t="s">
        <v>20</v>
      </c>
      <c r="D180" s="153"/>
    </row>
    <row r="181">
      <c r="A181" s="155" t="s">
        <v>659</v>
      </c>
      <c r="B181" s="37" t="s">
        <v>660</v>
      </c>
      <c r="C181" s="153" t="s">
        <v>310</v>
      </c>
      <c r="D181" s="153" t="s">
        <v>189</v>
      </c>
    </row>
    <row r="182">
      <c r="A182" s="155" t="s">
        <v>659</v>
      </c>
      <c r="B182" s="37" t="s">
        <v>661</v>
      </c>
      <c r="C182" s="153" t="s">
        <v>1162</v>
      </c>
      <c r="D182" s="153"/>
    </row>
    <row r="183">
      <c r="A183" s="155" t="s">
        <v>662</v>
      </c>
      <c r="B183" s="37" t="s">
        <v>663</v>
      </c>
      <c r="C183" s="153" t="s">
        <v>1186</v>
      </c>
      <c r="D183" s="153" t="s">
        <v>69</v>
      </c>
    </row>
    <row r="184">
      <c r="A184" s="155" t="s">
        <v>665</v>
      </c>
      <c r="B184" s="37" t="s">
        <v>666</v>
      </c>
      <c r="C184" s="153" t="s">
        <v>1187</v>
      </c>
      <c r="D184" s="153" t="s">
        <v>198</v>
      </c>
    </row>
    <row r="185">
      <c r="A185" s="155" t="s">
        <v>665</v>
      </c>
      <c r="B185" s="37" t="s">
        <v>667</v>
      </c>
      <c r="C185" s="153" t="s">
        <v>20</v>
      </c>
      <c r="D185" s="153"/>
    </row>
    <row r="186">
      <c r="A186" s="155" t="s">
        <v>668</v>
      </c>
      <c r="B186" s="37" t="s">
        <v>669</v>
      </c>
      <c r="C186" s="153" t="s">
        <v>1188</v>
      </c>
      <c r="D186" s="165" t="s">
        <v>69</v>
      </c>
    </row>
    <row r="187">
      <c r="A187" s="155" t="s">
        <v>668</v>
      </c>
      <c r="B187" s="37" t="s">
        <v>671</v>
      </c>
      <c r="C187" s="153" t="s">
        <v>20</v>
      </c>
      <c r="D187" s="153"/>
    </row>
    <row r="188">
      <c r="A188" s="155" t="s">
        <v>668</v>
      </c>
      <c r="B188" s="37" t="s">
        <v>672</v>
      </c>
      <c r="C188" s="153"/>
      <c r="D188" s="153"/>
    </row>
    <row r="189">
      <c r="A189" s="155" t="s">
        <v>673</v>
      </c>
      <c r="B189" s="37" t="s">
        <v>674</v>
      </c>
      <c r="C189" s="153" t="s">
        <v>1189</v>
      </c>
      <c r="D189" s="153" t="s">
        <v>450</v>
      </c>
    </row>
    <row r="190">
      <c r="A190" s="155" t="s">
        <v>673</v>
      </c>
      <c r="B190" s="37" t="s">
        <v>676</v>
      </c>
      <c r="C190" s="153" t="s">
        <v>20</v>
      </c>
      <c r="D190" s="153"/>
    </row>
    <row r="191">
      <c r="A191" s="155" t="s">
        <v>677</v>
      </c>
      <c r="B191" s="37" t="s">
        <v>678</v>
      </c>
      <c r="C191" s="153" t="s">
        <v>1190</v>
      </c>
      <c r="D191" s="153" t="s">
        <v>450</v>
      </c>
    </row>
    <row r="192">
      <c r="A192" s="155" t="s">
        <v>677</v>
      </c>
      <c r="B192" s="37" t="s">
        <v>680</v>
      </c>
      <c r="C192" s="153" t="s">
        <v>39</v>
      </c>
      <c r="D192" s="153"/>
    </row>
    <row r="193">
      <c r="A193" s="155" t="s">
        <v>677</v>
      </c>
      <c r="B193" s="37" t="s">
        <v>681</v>
      </c>
      <c r="C193" s="153"/>
      <c r="D193" s="153"/>
    </row>
    <row r="194">
      <c r="A194" s="155" t="s">
        <v>677</v>
      </c>
      <c r="B194" s="37" t="s">
        <v>682</v>
      </c>
      <c r="C194" s="153" t="s">
        <v>20</v>
      </c>
      <c r="D194" s="153"/>
    </row>
    <row r="195">
      <c r="A195" s="155" t="s">
        <v>677</v>
      </c>
      <c r="B195" s="161" t="s">
        <v>683</v>
      </c>
      <c r="C195" s="153"/>
      <c r="D195" s="153"/>
    </row>
    <row r="196">
      <c r="A196" s="155" t="s">
        <v>684</v>
      </c>
      <c r="B196" s="37" t="s">
        <v>685</v>
      </c>
      <c r="C196" s="153" t="s">
        <v>1092</v>
      </c>
      <c r="D196" s="153" t="s">
        <v>189</v>
      </c>
    </row>
    <row r="197">
      <c r="A197" s="155" t="s">
        <v>684</v>
      </c>
      <c r="B197" s="37" t="s">
        <v>686</v>
      </c>
      <c r="C197" s="153" t="s">
        <v>20</v>
      </c>
      <c r="D197" s="153"/>
    </row>
    <row r="198">
      <c r="A198" s="155" t="s">
        <v>687</v>
      </c>
      <c r="B198" s="37" t="s">
        <v>688</v>
      </c>
      <c r="C198" s="153" t="s">
        <v>1111</v>
      </c>
      <c r="D198" s="153" t="s">
        <v>28</v>
      </c>
    </row>
    <row r="199">
      <c r="A199" s="155" t="s">
        <v>687</v>
      </c>
      <c r="B199" s="37" t="s">
        <v>690</v>
      </c>
      <c r="C199" s="162" t="s">
        <v>20</v>
      </c>
      <c r="D199" s="153"/>
    </row>
    <row r="200">
      <c r="A200" s="155" t="s">
        <v>691</v>
      </c>
      <c r="B200" s="37" t="s">
        <v>692</v>
      </c>
      <c r="C200" s="153" t="s">
        <v>1092</v>
      </c>
      <c r="D200" s="153" t="s">
        <v>126</v>
      </c>
    </row>
    <row r="201">
      <c r="A201" s="155" t="s">
        <v>691</v>
      </c>
      <c r="B201" s="37" t="s">
        <v>693</v>
      </c>
      <c r="C201" s="153" t="s">
        <v>20</v>
      </c>
      <c r="D201" s="153"/>
    </row>
    <row r="202">
      <c r="A202" s="155" t="s">
        <v>691</v>
      </c>
      <c r="B202" s="37" t="s">
        <v>694</v>
      </c>
      <c r="C202" s="153"/>
      <c r="D202" s="153"/>
    </row>
    <row r="203">
      <c r="A203" s="155" t="s">
        <v>695</v>
      </c>
      <c r="B203" s="37" t="s">
        <v>696</v>
      </c>
      <c r="C203" s="153" t="s">
        <v>197</v>
      </c>
      <c r="D203" s="153" t="s">
        <v>444</v>
      </c>
    </row>
    <row r="204">
      <c r="A204" s="155" t="s">
        <v>697</v>
      </c>
      <c r="B204" s="37" t="s">
        <v>467</v>
      </c>
      <c r="C204" s="153" t="s">
        <v>1191</v>
      </c>
      <c r="D204" s="153" t="s">
        <v>450</v>
      </c>
    </row>
    <row r="205">
      <c r="A205" s="155" t="s">
        <v>697</v>
      </c>
      <c r="B205" s="37" t="s">
        <v>469</v>
      </c>
      <c r="C205" s="153" t="s">
        <v>1192</v>
      </c>
      <c r="D205" s="153"/>
    </row>
    <row r="206">
      <c r="A206" s="155" t="s">
        <v>455</v>
      </c>
      <c r="B206" s="37" t="s">
        <v>456</v>
      </c>
      <c r="C206" s="153" t="s">
        <v>1193</v>
      </c>
      <c r="D206" s="153" t="s">
        <v>450</v>
      </c>
    </row>
    <row r="207">
      <c r="A207" s="155" t="s">
        <v>455</v>
      </c>
      <c r="B207" s="37" t="s">
        <v>699</v>
      </c>
      <c r="C207" s="153" t="s">
        <v>1192</v>
      </c>
      <c r="D207" s="153"/>
    </row>
    <row r="208">
      <c r="A208" s="155" t="s">
        <v>455</v>
      </c>
      <c r="B208" s="37" t="s">
        <v>700</v>
      </c>
      <c r="C208" s="153" t="s">
        <v>86</v>
      </c>
      <c r="D208" s="153"/>
    </row>
    <row r="209">
      <c r="A209" s="155" t="s">
        <v>455</v>
      </c>
      <c r="B209" s="37" t="s">
        <v>460</v>
      </c>
      <c r="C209" s="153"/>
      <c r="D209" s="153"/>
    </row>
    <row r="210">
      <c r="A210" s="155" t="s">
        <v>701</v>
      </c>
      <c r="B210" s="37" t="s">
        <v>476</v>
      </c>
      <c r="C210" s="153" t="s">
        <v>1194</v>
      </c>
      <c r="D210" s="153" t="s">
        <v>180</v>
      </c>
    </row>
    <row r="211">
      <c r="A211" s="155" t="s">
        <v>701</v>
      </c>
      <c r="B211" s="37" t="s">
        <v>478</v>
      </c>
      <c r="C211" s="153" t="s">
        <v>1195</v>
      </c>
      <c r="D211" s="153"/>
    </row>
    <row r="212">
      <c r="A212" s="155" t="s">
        <v>703</v>
      </c>
      <c r="B212" s="37" t="s">
        <v>704</v>
      </c>
      <c r="C212" s="153" t="s">
        <v>1196</v>
      </c>
      <c r="D212" s="153" t="s">
        <v>450</v>
      </c>
    </row>
    <row r="213">
      <c r="A213" s="155" t="s">
        <v>703</v>
      </c>
      <c r="B213" s="161" t="s">
        <v>474</v>
      </c>
      <c r="C213" s="153" t="s">
        <v>1183</v>
      </c>
      <c r="D213" s="153"/>
    </row>
    <row r="214">
      <c r="A214" s="155" t="s">
        <v>705</v>
      </c>
      <c r="B214" s="37" t="s">
        <v>706</v>
      </c>
      <c r="C214" s="153" t="s">
        <v>1092</v>
      </c>
      <c r="D214" s="153" t="s">
        <v>126</v>
      </c>
    </row>
    <row r="215">
      <c r="A215" s="155" t="s">
        <v>705</v>
      </c>
      <c r="B215" s="37" t="s">
        <v>707</v>
      </c>
      <c r="C215" s="153" t="s">
        <v>1183</v>
      </c>
      <c r="D215" s="153"/>
    </row>
    <row r="216">
      <c r="A216" s="155" t="s">
        <v>708</v>
      </c>
      <c r="B216" s="37" t="s">
        <v>709</v>
      </c>
      <c r="C216" s="153" t="s">
        <v>1099</v>
      </c>
      <c r="D216" s="153" t="s">
        <v>69</v>
      </c>
    </row>
    <row r="217">
      <c r="A217" s="155" t="s">
        <v>708</v>
      </c>
      <c r="B217" s="37" t="s">
        <v>710</v>
      </c>
      <c r="C217" s="153" t="s">
        <v>20</v>
      </c>
      <c r="D217" s="153"/>
    </row>
    <row r="218">
      <c r="A218" s="155" t="s">
        <v>711</v>
      </c>
      <c r="B218" s="37" t="s">
        <v>712</v>
      </c>
      <c r="C218" s="153" t="s">
        <v>1197</v>
      </c>
      <c r="D218" s="153" t="s">
        <v>527</v>
      </c>
    </row>
    <row r="219">
      <c r="A219" s="155" t="s">
        <v>713</v>
      </c>
      <c r="B219" s="37" t="s">
        <v>714</v>
      </c>
      <c r="C219" s="157" t="s">
        <v>1099</v>
      </c>
      <c r="D219" s="153" t="s">
        <v>527</v>
      </c>
    </row>
    <row r="220">
      <c r="A220" s="155" t="s">
        <v>713</v>
      </c>
      <c r="B220" s="37" t="s">
        <v>715</v>
      </c>
      <c r="C220" s="153" t="s">
        <v>20</v>
      </c>
      <c r="D220" s="153"/>
    </row>
    <row r="221">
      <c r="A221" s="155" t="s">
        <v>716</v>
      </c>
      <c r="B221" s="37" t="s">
        <v>717</v>
      </c>
      <c r="C221" s="153" t="s">
        <v>156</v>
      </c>
      <c r="D221" s="153" t="s">
        <v>126</v>
      </c>
    </row>
    <row r="222">
      <c r="A222" s="155" t="s">
        <v>716</v>
      </c>
      <c r="B222" s="37" t="s">
        <v>463</v>
      </c>
      <c r="C222" s="153" t="s">
        <v>20</v>
      </c>
      <c r="D222" s="153"/>
    </row>
    <row r="223">
      <c r="A223" s="155" t="s">
        <v>716</v>
      </c>
      <c r="B223" s="37" t="s">
        <v>1198</v>
      </c>
      <c r="C223" s="153" t="s">
        <v>20</v>
      </c>
      <c r="D223" s="153"/>
    </row>
    <row r="224">
      <c r="A224" s="155" t="s">
        <v>716</v>
      </c>
      <c r="B224" s="37" t="s">
        <v>465</v>
      </c>
      <c r="C224" s="153"/>
      <c r="D224" s="153"/>
    </row>
    <row r="225">
      <c r="A225" s="155" t="s">
        <v>719</v>
      </c>
      <c r="B225" s="37" t="s">
        <v>720</v>
      </c>
      <c r="C225" s="153" t="s">
        <v>1199</v>
      </c>
      <c r="D225" s="153" t="s">
        <v>126</v>
      </c>
    </row>
    <row r="226">
      <c r="A226" s="155" t="s">
        <v>719</v>
      </c>
      <c r="B226" s="37" t="s">
        <v>721</v>
      </c>
      <c r="C226" s="153" t="s">
        <v>20</v>
      </c>
      <c r="D226" s="153"/>
    </row>
    <row r="227">
      <c r="A227" s="155" t="s">
        <v>719</v>
      </c>
      <c r="B227" s="37" t="s">
        <v>722</v>
      </c>
      <c r="C227" s="153"/>
      <c r="D227" s="153"/>
    </row>
    <row r="228">
      <c r="A228" s="155" t="s">
        <v>719</v>
      </c>
      <c r="B228" s="37" t="s">
        <v>723</v>
      </c>
      <c r="C228" s="153"/>
      <c r="D228" s="153"/>
    </row>
    <row r="229">
      <c r="A229" s="155" t="s">
        <v>719</v>
      </c>
      <c r="B229" s="37" t="s">
        <v>724</v>
      </c>
      <c r="C229" s="153"/>
      <c r="D229" s="153"/>
    </row>
    <row r="230">
      <c r="A230" s="155" t="s">
        <v>719</v>
      </c>
      <c r="B230" s="37" t="s">
        <v>725</v>
      </c>
      <c r="C230" s="153"/>
      <c r="D230" s="153"/>
    </row>
    <row r="231">
      <c r="A231" s="155" t="s">
        <v>719</v>
      </c>
      <c r="B231" s="37" t="s">
        <v>726</v>
      </c>
      <c r="C231" s="153"/>
      <c r="D231" s="153"/>
    </row>
    <row r="232">
      <c r="A232" s="155" t="s">
        <v>719</v>
      </c>
      <c r="B232" s="37" t="s">
        <v>727</v>
      </c>
      <c r="C232" s="153"/>
      <c r="D232" s="153"/>
    </row>
    <row r="233">
      <c r="A233" s="155" t="s">
        <v>728</v>
      </c>
      <c r="B233" s="37" t="s">
        <v>729</v>
      </c>
      <c r="C233" s="153" t="s">
        <v>1099</v>
      </c>
      <c r="D233" s="153" t="s">
        <v>1200</v>
      </c>
    </row>
    <row r="234">
      <c r="A234" s="155" t="s">
        <v>728</v>
      </c>
      <c r="B234" s="37" t="s">
        <v>731</v>
      </c>
      <c r="C234" s="153" t="s">
        <v>20</v>
      </c>
      <c r="D234" s="153"/>
    </row>
    <row r="235">
      <c r="A235" s="155" t="s">
        <v>732</v>
      </c>
      <c r="B235" s="37" t="s">
        <v>733</v>
      </c>
      <c r="C235" s="153" t="s">
        <v>264</v>
      </c>
      <c r="D235" s="153" t="s">
        <v>69</v>
      </c>
    </row>
    <row r="236">
      <c r="A236" s="155" t="s">
        <v>732</v>
      </c>
      <c r="B236" s="37" t="s">
        <v>734</v>
      </c>
      <c r="C236" s="153" t="s">
        <v>20</v>
      </c>
      <c r="D236" s="153"/>
    </row>
    <row r="237">
      <c r="A237" s="155" t="s">
        <v>735</v>
      </c>
      <c r="B237" s="37" t="s">
        <v>736</v>
      </c>
      <c r="C237" s="153" t="s">
        <v>148</v>
      </c>
      <c r="D237" s="153" t="s">
        <v>28</v>
      </c>
    </row>
    <row r="238">
      <c r="A238" s="155" t="s">
        <v>737</v>
      </c>
      <c r="B238" s="37" t="s">
        <v>738</v>
      </c>
      <c r="C238" s="153" t="s">
        <v>1092</v>
      </c>
      <c r="D238" s="153" t="s">
        <v>28</v>
      </c>
    </row>
    <row r="239">
      <c r="A239" s="155" t="s">
        <v>737</v>
      </c>
      <c r="B239" s="37" t="s">
        <v>739</v>
      </c>
      <c r="C239" s="153" t="s">
        <v>20</v>
      </c>
      <c r="D239" s="153" t="s">
        <v>740</v>
      </c>
    </row>
    <row r="240">
      <c r="A240" s="155" t="s">
        <v>741</v>
      </c>
      <c r="B240" s="37" t="s">
        <v>742</v>
      </c>
      <c r="C240" s="153" t="s">
        <v>156</v>
      </c>
      <c r="D240" s="153" t="s">
        <v>1201</v>
      </c>
    </row>
    <row r="241">
      <c r="A241" s="155" t="s">
        <v>741</v>
      </c>
      <c r="B241" s="37" t="s">
        <v>743</v>
      </c>
      <c r="C241" s="153" t="s">
        <v>1202</v>
      </c>
      <c r="D241" s="153"/>
    </row>
    <row r="242">
      <c r="A242" s="155" t="s">
        <v>744</v>
      </c>
      <c r="B242" s="37" t="s">
        <v>745</v>
      </c>
      <c r="C242" s="153" t="s">
        <v>1094</v>
      </c>
      <c r="D242" s="153" t="s">
        <v>746</v>
      </c>
    </row>
    <row r="243">
      <c r="A243" s="155" t="s">
        <v>744</v>
      </c>
      <c r="B243" s="37" t="s">
        <v>747</v>
      </c>
      <c r="C243" s="153" t="s">
        <v>1203</v>
      </c>
      <c r="D243" s="153"/>
    </row>
    <row r="244">
      <c r="A244" s="155" t="s">
        <v>744</v>
      </c>
      <c r="B244" s="37" t="s">
        <v>748</v>
      </c>
      <c r="C244" s="153"/>
      <c r="D244" s="153"/>
    </row>
    <row r="245">
      <c r="A245" s="155" t="s">
        <v>749</v>
      </c>
      <c r="B245" s="37" t="s">
        <v>750</v>
      </c>
      <c r="C245" s="153" t="s">
        <v>203</v>
      </c>
      <c r="D245" s="153" t="s">
        <v>69</v>
      </c>
    </row>
    <row r="246">
      <c r="A246" s="155" t="s">
        <v>749</v>
      </c>
      <c r="B246" s="37" t="s">
        <v>751</v>
      </c>
      <c r="C246" s="153" t="s">
        <v>20</v>
      </c>
      <c r="D246" s="153"/>
    </row>
    <row r="247">
      <c r="A247" s="155" t="s">
        <v>752</v>
      </c>
      <c r="B247" s="37" t="s">
        <v>753</v>
      </c>
      <c r="C247" s="153" t="s">
        <v>1204</v>
      </c>
      <c r="D247" s="153" t="s">
        <v>754</v>
      </c>
    </row>
    <row r="248">
      <c r="A248" s="155" t="s">
        <v>752</v>
      </c>
      <c r="B248" s="37" t="s">
        <v>755</v>
      </c>
      <c r="C248" s="153" t="s">
        <v>20</v>
      </c>
      <c r="D248" s="153"/>
    </row>
    <row r="249">
      <c r="A249" s="155" t="s">
        <v>752</v>
      </c>
      <c r="B249" s="37" t="s">
        <v>756</v>
      </c>
      <c r="C249" s="153"/>
      <c r="D249" s="153"/>
    </row>
    <row r="250">
      <c r="A250" s="155" t="s">
        <v>757</v>
      </c>
      <c r="B250" s="37" t="s">
        <v>758</v>
      </c>
      <c r="C250" s="153" t="s">
        <v>203</v>
      </c>
      <c r="D250" s="153" t="s">
        <v>69</v>
      </c>
    </row>
    <row r="251">
      <c r="A251" s="155" t="s">
        <v>757</v>
      </c>
      <c r="B251" s="37" t="s">
        <v>760</v>
      </c>
      <c r="C251" s="153"/>
      <c r="D251" s="153"/>
    </row>
    <row r="252">
      <c r="A252" s="155" t="s">
        <v>757</v>
      </c>
      <c r="B252" s="37" t="s">
        <v>761</v>
      </c>
      <c r="C252" s="153" t="s">
        <v>20</v>
      </c>
      <c r="D252" s="153"/>
    </row>
    <row r="253">
      <c r="A253" s="155" t="s">
        <v>757</v>
      </c>
      <c r="B253" s="37" t="s">
        <v>762</v>
      </c>
      <c r="C253" s="153" t="s">
        <v>20</v>
      </c>
      <c r="D253" s="153"/>
    </row>
    <row r="254">
      <c r="A254" s="155" t="s">
        <v>763</v>
      </c>
      <c r="B254" s="37" t="s">
        <v>764</v>
      </c>
      <c r="C254" s="153" t="s">
        <v>1205</v>
      </c>
      <c r="D254" s="153" t="s">
        <v>189</v>
      </c>
    </row>
    <row r="255">
      <c r="A255" s="155" t="s">
        <v>766</v>
      </c>
      <c r="B255" s="37" t="s">
        <v>767</v>
      </c>
      <c r="C255" s="153" t="s">
        <v>1206</v>
      </c>
      <c r="D255" s="153" t="s">
        <v>118</v>
      </c>
    </row>
    <row r="256">
      <c r="A256" s="155" t="s">
        <v>766</v>
      </c>
      <c r="B256" s="37" t="s">
        <v>768</v>
      </c>
      <c r="C256" s="153" t="s">
        <v>1072</v>
      </c>
      <c r="D256" s="153"/>
    </row>
    <row r="257">
      <c r="A257" s="155" t="s">
        <v>766</v>
      </c>
      <c r="B257" s="37" t="s">
        <v>769</v>
      </c>
      <c r="C257" s="153" t="s">
        <v>1072</v>
      </c>
      <c r="D257" s="153"/>
    </row>
    <row r="258">
      <c r="A258" s="155" t="s">
        <v>766</v>
      </c>
      <c r="B258" s="37" t="s">
        <v>770</v>
      </c>
      <c r="C258" s="153" t="s">
        <v>1072</v>
      </c>
      <c r="D258" s="153"/>
    </row>
    <row r="259">
      <c r="A259" s="155" t="s">
        <v>766</v>
      </c>
      <c r="B259" s="166" t="s">
        <v>1207</v>
      </c>
      <c r="C259" s="153" t="s">
        <v>20</v>
      </c>
      <c r="D259" s="153"/>
    </row>
    <row r="260">
      <c r="A260" s="155" t="s">
        <v>772</v>
      </c>
      <c r="B260" s="37" t="s">
        <v>773</v>
      </c>
      <c r="C260" s="157" t="s">
        <v>1158</v>
      </c>
      <c r="D260" s="153" t="s">
        <v>189</v>
      </c>
    </row>
    <row r="261">
      <c r="A261" s="155" t="s">
        <v>772</v>
      </c>
      <c r="B261" s="37" t="s">
        <v>774</v>
      </c>
      <c r="C261" s="153" t="s">
        <v>39</v>
      </c>
      <c r="D261" s="153"/>
    </row>
    <row r="262">
      <c r="A262" s="155" t="s">
        <v>775</v>
      </c>
      <c r="B262" s="37" t="s">
        <v>776</v>
      </c>
      <c r="C262" s="153" t="s">
        <v>1208</v>
      </c>
      <c r="D262" s="153" t="s">
        <v>450</v>
      </c>
    </row>
    <row r="263">
      <c r="A263" s="155" t="s">
        <v>775</v>
      </c>
      <c r="B263" s="37" t="s">
        <v>777</v>
      </c>
      <c r="C263" s="153" t="s">
        <v>1072</v>
      </c>
      <c r="D263" s="153"/>
    </row>
    <row r="264">
      <c r="A264" s="155" t="s">
        <v>775</v>
      </c>
      <c r="B264" s="37" t="s">
        <v>778</v>
      </c>
      <c r="C264" s="153"/>
      <c r="D264" s="153"/>
    </row>
    <row r="265">
      <c r="A265" s="155" t="s">
        <v>779</v>
      </c>
      <c r="B265" s="37" t="s">
        <v>780</v>
      </c>
      <c r="C265" s="153" t="s">
        <v>1092</v>
      </c>
      <c r="D265" s="153" t="s">
        <v>450</v>
      </c>
    </row>
    <row r="266">
      <c r="A266" s="155" t="s">
        <v>779</v>
      </c>
      <c r="B266" s="37" t="s">
        <v>781</v>
      </c>
      <c r="C266" s="153" t="s">
        <v>20</v>
      </c>
      <c r="D266" s="153"/>
    </row>
    <row r="267">
      <c r="A267" s="155" t="s">
        <v>779</v>
      </c>
      <c r="B267" s="37" t="s">
        <v>782</v>
      </c>
      <c r="C267" s="153"/>
      <c r="D267" s="153"/>
    </row>
    <row r="268">
      <c r="A268" s="155" t="s">
        <v>783</v>
      </c>
      <c r="B268" s="37" t="s">
        <v>784</v>
      </c>
      <c r="C268" s="153" t="s">
        <v>1105</v>
      </c>
      <c r="D268" s="153" t="s">
        <v>450</v>
      </c>
    </row>
    <row r="269">
      <c r="A269" s="155" t="s">
        <v>783</v>
      </c>
      <c r="B269" s="37" t="s">
        <v>785</v>
      </c>
      <c r="C269" s="153"/>
      <c r="D269" s="153"/>
    </row>
    <row r="270">
      <c r="A270" s="155" t="s">
        <v>786</v>
      </c>
      <c r="B270" s="37" t="s">
        <v>787</v>
      </c>
      <c r="C270" s="153"/>
      <c r="D270" s="153"/>
    </row>
    <row r="271">
      <c r="A271" s="155" t="s">
        <v>788</v>
      </c>
      <c r="B271" s="37" t="s">
        <v>789</v>
      </c>
      <c r="C271" s="153" t="s">
        <v>1209</v>
      </c>
      <c r="D271" s="153" t="s">
        <v>450</v>
      </c>
    </row>
    <row r="272">
      <c r="A272" s="155" t="s">
        <v>788</v>
      </c>
      <c r="B272" s="37" t="s">
        <v>791</v>
      </c>
      <c r="C272" s="153" t="s">
        <v>20</v>
      </c>
      <c r="D272" s="153"/>
    </row>
    <row r="273">
      <c r="A273" s="155" t="s">
        <v>792</v>
      </c>
      <c r="B273" s="37" t="s">
        <v>793</v>
      </c>
      <c r="C273" s="153" t="s">
        <v>95</v>
      </c>
      <c r="D273" s="153" t="s">
        <v>342</v>
      </c>
    </row>
    <row r="274">
      <c r="A274" s="155" t="s">
        <v>794</v>
      </c>
      <c r="B274" s="37" t="s">
        <v>795</v>
      </c>
      <c r="C274" s="153" t="s">
        <v>1094</v>
      </c>
      <c r="D274" s="153" t="s">
        <v>746</v>
      </c>
    </row>
    <row r="275">
      <c r="A275" s="155" t="s">
        <v>794</v>
      </c>
      <c r="B275" s="37" t="s">
        <v>796</v>
      </c>
      <c r="C275" s="153" t="s">
        <v>1210</v>
      </c>
      <c r="D275" s="153"/>
    </row>
    <row r="276">
      <c r="A276" s="155" t="s">
        <v>797</v>
      </c>
      <c r="B276" s="37" t="s">
        <v>798</v>
      </c>
      <c r="C276" s="153" t="s">
        <v>1105</v>
      </c>
      <c r="D276" s="153" t="s">
        <v>799</v>
      </c>
    </row>
    <row r="277">
      <c r="A277" s="155" t="s">
        <v>797</v>
      </c>
      <c r="B277" s="37" t="s">
        <v>800</v>
      </c>
      <c r="C277" s="153" t="s">
        <v>1070</v>
      </c>
      <c r="D277" s="153"/>
    </row>
    <row r="278">
      <c r="A278" s="155" t="s">
        <v>801</v>
      </c>
      <c r="B278" s="37" t="s">
        <v>802</v>
      </c>
      <c r="C278" s="153" t="s">
        <v>1211</v>
      </c>
      <c r="D278" s="153" t="s">
        <v>450</v>
      </c>
    </row>
    <row r="279">
      <c r="A279" s="155" t="s">
        <v>803</v>
      </c>
      <c r="B279" s="37" t="s">
        <v>804</v>
      </c>
      <c r="C279" s="153" t="s">
        <v>1092</v>
      </c>
      <c r="D279" s="153" t="s">
        <v>28</v>
      </c>
    </row>
    <row r="280">
      <c r="A280" s="155" t="s">
        <v>805</v>
      </c>
      <c r="B280" s="37" t="s">
        <v>806</v>
      </c>
      <c r="C280" s="153" t="s">
        <v>1212</v>
      </c>
      <c r="D280" s="153" t="s">
        <v>450</v>
      </c>
    </row>
    <row r="281">
      <c r="A281" s="155" t="s">
        <v>808</v>
      </c>
      <c r="B281" s="37" t="s">
        <v>809</v>
      </c>
      <c r="C281" s="153" t="s">
        <v>1213</v>
      </c>
      <c r="D281" s="153" t="s">
        <v>444</v>
      </c>
    </row>
    <row r="282">
      <c r="A282" s="155" t="s">
        <v>811</v>
      </c>
      <c r="B282" s="37" t="s">
        <v>812</v>
      </c>
      <c r="C282" s="153" t="s">
        <v>1214</v>
      </c>
      <c r="D282" s="153" t="s">
        <v>189</v>
      </c>
    </row>
    <row r="283">
      <c r="A283" s="155" t="s">
        <v>811</v>
      </c>
      <c r="B283" s="37" t="s">
        <v>814</v>
      </c>
      <c r="C283" s="153" t="s">
        <v>20</v>
      </c>
      <c r="D283" s="153"/>
    </row>
    <row r="284">
      <c r="A284" s="155" t="s">
        <v>811</v>
      </c>
      <c r="B284" s="37" t="s">
        <v>1215</v>
      </c>
      <c r="C284" s="153" t="s">
        <v>20</v>
      </c>
      <c r="D284" s="153"/>
    </row>
    <row r="285">
      <c r="A285" s="155" t="s">
        <v>816</v>
      </c>
      <c r="B285" s="37" t="s">
        <v>817</v>
      </c>
      <c r="C285" s="153" t="s">
        <v>1109</v>
      </c>
      <c r="D285" s="153" t="s">
        <v>818</v>
      </c>
    </row>
    <row r="286">
      <c r="A286" s="155" t="s">
        <v>816</v>
      </c>
      <c r="B286" s="37" t="s">
        <v>819</v>
      </c>
      <c r="C286" s="153" t="s">
        <v>39</v>
      </c>
      <c r="D286" s="153"/>
    </row>
    <row r="287">
      <c r="A287" s="155" t="s">
        <v>820</v>
      </c>
      <c r="B287" s="37" t="s">
        <v>821</v>
      </c>
      <c r="C287" s="153" t="s">
        <v>203</v>
      </c>
      <c r="D287" s="153" t="s">
        <v>28</v>
      </c>
    </row>
    <row r="288">
      <c r="A288" s="155" t="s">
        <v>822</v>
      </c>
      <c r="B288" s="37" t="s">
        <v>823</v>
      </c>
      <c r="C288" s="153" t="s">
        <v>1092</v>
      </c>
      <c r="D288" s="153" t="s">
        <v>58</v>
      </c>
    </row>
    <row r="289">
      <c r="A289" s="155" t="s">
        <v>822</v>
      </c>
      <c r="B289" s="37" t="s">
        <v>824</v>
      </c>
      <c r="C289" s="153" t="s">
        <v>20</v>
      </c>
      <c r="D289" s="153"/>
    </row>
    <row r="290">
      <c r="A290" s="155" t="s">
        <v>822</v>
      </c>
      <c r="B290" s="37" t="s">
        <v>825</v>
      </c>
      <c r="C290" s="153" t="s">
        <v>20</v>
      </c>
      <c r="D290" s="153"/>
    </row>
    <row r="291">
      <c r="A291" s="155" t="s">
        <v>826</v>
      </c>
      <c r="B291" s="37" t="s">
        <v>827</v>
      </c>
      <c r="C291" s="153" t="s">
        <v>95</v>
      </c>
      <c r="D291" s="153" t="s">
        <v>829</v>
      </c>
    </row>
    <row r="292">
      <c r="A292" s="155" t="s">
        <v>826</v>
      </c>
      <c r="B292" s="37" t="s">
        <v>830</v>
      </c>
      <c r="C292" s="153"/>
      <c r="D292" s="153"/>
    </row>
    <row r="293">
      <c r="A293" s="155" t="s">
        <v>831</v>
      </c>
      <c r="B293" s="37" t="s">
        <v>832</v>
      </c>
      <c r="C293" s="153" t="s">
        <v>1216</v>
      </c>
      <c r="D293" s="153" t="s">
        <v>69</v>
      </c>
    </row>
    <row r="294">
      <c r="A294" s="155" t="s">
        <v>833</v>
      </c>
      <c r="B294" s="37" t="s">
        <v>834</v>
      </c>
      <c r="C294" s="153" t="s">
        <v>1158</v>
      </c>
      <c r="D294" s="153" t="s">
        <v>139</v>
      </c>
    </row>
    <row r="295">
      <c r="A295" s="155" t="s">
        <v>835</v>
      </c>
      <c r="B295" s="37" t="s">
        <v>836</v>
      </c>
      <c r="C295" s="153" t="s">
        <v>95</v>
      </c>
      <c r="D295" s="153" t="s">
        <v>1217</v>
      </c>
    </row>
    <row r="296">
      <c r="A296" s="155" t="s">
        <v>835</v>
      </c>
      <c r="B296" s="37" t="s">
        <v>837</v>
      </c>
      <c r="C296" s="153" t="s">
        <v>1072</v>
      </c>
      <c r="D296" s="153"/>
    </row>
    <row r="297">
      <c r="A297" s="155" t="s">
        <v>835</v>
      </c>
      <c r="B297" s="37" t="s">
        <v>838</v>
      </c>
      <c r="C297" s="153"/>
      <c r="D297" s="153"/>
    </row>
    <row r="298">
      <c r="A298" s="155" t="s">
        <v>839</v>
      </c>
      <c r="B298" s="37" t="s">
        <v>840</v>
      </c>
      <c r="C298" s="153" t="s">
        <v>1218</v>
      </c>
      <c r="D298" s="153" t="s">
        <v>1219</v>
      </c>
    </row>
    <row r="299">
      <c r="A299" s="155" t="s">
        <v>839</v>
      </c>
      <c r="B299" s="37" t="s">
        <v>842</v>
      </c>
      <c r="C299" s="153"/>
      <c r="D299" s="153"/>
    </row>
    <row r="300">
      <c r="A300" s="155" t="s">
        <v>839</v>
      </c>
      <c r="B300" s="37" t="s">
        <v>842</v>
      </c>
      <c r="C300" s="153"/>
      <c r="D300" s="153"/>
    </row>
    <row r="301">
      <c r="A301" s="155" t="s">
        <v>843</v>
      </c>
      <c r="B301" s="37" t="s">
        <v>844</v>
      </c>
      <c r="C301" s="153" t="s">
        <v>422</v>
      </c>
      <c r="D301" s="153"/>
    </row>
    <row r="302">
      <c r="A302" s="155" t="s">
        <v>845</v>
      </c>
      <c r="B302" s="37" t="s">
        <v>846</v>
      </c>
      <c r="C302" s="153" t="s">
        <v>422</v>
      </c>
      <c r="D302" s="153"/>
    </row>
    <row r="303">
      <c r="A303" s="155" t="s">
        <v>845</v>
      </c>
      <c r="B303" s="37" t="s">
        <v>482</v>
      </c>
      <c r="C303" s="153" t="s">
        <v>1129</v>
      </c>
      <c r="D303" s="153"/>
    </row>
    <row r="304">
      <c r="A304" s="155" t="s">
        <v>845</v>
      </c>
      <c r="B304" s="37" t="s">
        <v>847</v>
      </c>
      <c r="C304" s="153" t="s">
        <v>20</v>
      </c>
      <c r="D304" s="153"/>
    </row>
    <row r="305">
      <c r="A305" s="155" t="s">
        <v>848</v>
      </c>
      <c r="B305" s="37" t="s">
        <v>849</v>
      </c>
      <c r="C305" s="153" t="s">
        <v>422</v>
      </c>
      <c r="D305" s="153"/>
    </row>
    <row r="306">
      <c r="A306" s="155" t="s">
        <v>850</v>
      </c>
      <c r="B306" s="37" t="s">
        <v>851</v>
      </c>
      <c r="C306" s="153" t="s">
        <v>1099</v>
      </c>
      <c r="D306" s="153" t="s">
        <v>28</v>
      </c>
    </row>
    <row r="307">
      <c r="A307" s="155" t="s">
        <v>852</v>
      </c>
      <c r="B307" s="37" t="s">
        <v>853</v>
      </c>
      <c r="C307" s="153" t="s">
        <v>1092</v>
      </c>
      <c r="D307" s="153" t="s">
        <v>189</v>
      </c>
    </row>
    <row r="308">
      <c r="A308" s="155" t="s">
        <v>854</v>
      </c>
      <c r="B308" s="37" t="s">
        <v>855</v>
      </c>
      <c r="C308" s="153" t="s">
        <v>1193</v>
      </c>
      <c r="D308" s="153" t="s">
        <v>28</v>
      </c>
    </row>
    <row r="309">
      <c r="A309" s="155" t="s">
        <v>854</v>
      </c>
      <c r="B309" s="37" t="s">
        <v>856</v>
      </c>
      <c r="C309" s="153" t="s">
        <v>20</v>
      </c>
      <c r="D309" s="153"/>
    </row>
    <row r="310">
      <c r="A310" s="155" t="s">
        <v>857</v>
      </c>
      <c r="B310" s="167" t="s">
        <v>1220</v>
      </c>
      <c r="C310" s="153" t="s">
        <v>1092</v>
      </c>
      <c r="D310" s="153" t="s">
        <v>28</v>
      </c>
    </row>
    <row r="311">
      <c r="A311" s="155" t="s">
        <v>857</v>
      </c>
      <c r="B311" s="37" t="s">
        <v>859</v>
      </c>
      <c r="C311" s="153" t="s">
        <v>20</v>
      </c>
      <c r="D311" s="153"/>
    </row>
    <row r="312">
      <c r="A312" s="155" t="s">
        <v>857</v>
      </c>
      <c r="B312" s="37" t="s">
        <v>860</v>
      </c>
      <c r="C312" s="153" t="s">
        <v>20</v>
      </c>
      <c r="D312" s="153"/>
    </row>
    <row r="313">
      <c r="A313" s="155" t="s">
        <v>861</v>
      </c>
      <c r="B313" s="37" t="s">
        <v>862</v>
      </c>
      <c r="C313" s="153" t="s">
        <v>1092</v>
      </c>
      <c r="D313" s="153" t="s">
        <v>180</v>
      </c>
    </row>
    <row r="314">
      <c r="A314" s="155" t="s">
        <v>861</v>
      </c>
      <c r="B314" s="37" t="s">
        <v>863</v>
      </c>
      <c r="C314" s="153" t="s">
        <v>20</v>
      </c>
      <c r="D314" s="153"/>
    </row>
    <row r="315">
      <c r="A315" s="155" t="s">
        <v>864</v>
      </c>
      <c r="B315" s="37" t="s">
        <v>865</v>
      </c>
      <c r="C315" s="153" t="s">
        <v>1221</v>
      </c>
      <c r="D315" s="153" t="s">
        <v>450</v>
      </c>
    </row>
    <row r="316">
      <c r="A316" s="155" t="s">
        <v>866</v>
      </c>
      <c r="B316" s="37" t="s">
        <v>867</v>
      </c>
      <c r="C316" s="153" t="s">
        <v>1222</v>
      </c>
      <c r="D316" s="153" t="s">
        <v>450</v>
      </c>
    </row>
    <row r="317">
      <c r="A317" s="155" t="s">
        <v>866</v>
      </c>
      <c r="B317" s="37" t="s">
        <v>868</v>
      </c>
      <c r="C317" s="153" t="s">
        <v>41</v>
      </c>
      <c r="D317" s="153"/>
    </row>
    <row r="318">
      <c r="A318" s="155" t="s">
        <v>869</v>
      </c>
      <c r="B318" s="37" t="s">
        <v>870</v>
      </c>
      <c r="C318" s="153" t="s">
        <v>1020</v>
      </c>
      <c r="D318" s="153" t="s">
        <v>450</v>
      </c>
    </row>
    <row r="319">
      <c r="A319" s="155" t="s">
        <v>869</v>
      </c>
      <c r="B319" s="37" t="s">
        <v>871</v>
      </c>
      <c r="C319" s="153" t="s">
        <v>20</v>
      </c>
      <c r="D319" s="153"/>
    </row>
    <row r="320">
      <c r="A320" s="155" t="s">
        <v>869</v>
      </c>
      <c r="B320" s="37" t="s">
        <v>872</v>
      </c>
      <c r="C320" s="153"/>
      <c r="D320" s="153"/>
    </row>
    <row r="321">
      <c r="A321" s="155" t="s">
        <v>869</v>
      </c>
      <c r="B321" s="37" t="s">
        <v>873</v>
      </c>
      <c r="C321" s="153" t="s">
        <v>20</v>
      </c>
      <c r="D321" s="153"/>
    </row>
    <row r="322">
      <c r="A322" s="155" t="s">
        <v>874</v>
      </c>
      <c r="B322" s="37" t="s">
        <v>875</v>
      </c>
      <c r="C322" s="153" t="s">
        <v>1171</v>
      </c>
      <c r="D322" s="153" t="s">
        <v>28</v>
      </c>
    </row>
    <row r="323">
      <c r="A323" s="155" t="s">
        <v>874</v>
      </c>
      <c r="B323" s="37" t="s">
        <v>876</v>
      </c>
      <c r="C323" s="148" t="s">
        <v>20</v>
      </c>
      <c r="D323" s="153"/>
    </row>
    <row r="324">
      <c r="A324" s="155" t="s">
        <v>874</v>
      </c>
      <c r="B324" s="37" t="s">
        <v>877</v>
      </c>
      <c r="C324" s="153"/>
      <c r="D324" s="153"/>
    </row>
    <row r="325">
      <c r="A325" s="155" t="s">
        <v>878</v>
      </c>
      <c r="B325" s="37" t="s">
        <v>879</v>
      </c>
      <c r="C325" s="153" t="s">
        <v>1112</v>
      </c>
      <c r="D325" s="153" t="s">
        <v>450</v>
      </c>
    </row>
    <row r="326">
      <c r="A326" s="155" t="s">
        <v>878</v>
      </c>
      <c r="B326" s="37" t="s">
        <v>880</v>
      </c>
      <c r="C326" s="148" t="s">
        <v>20</v>
      </c>
      <c r="D326" s="153"/>
    </row>
    <row r="327">
      <c r="A327" s="155" t="s">
        <v>881</v>
      </c>
      <c r="B327" s="37" t="s">
        <v>882</v>
      </c>
      <c r="C327" s="153" t="s">
        <v>1223</v>
      </c>
      <c r="D327" s="153" t="s">
        <v>69</v>
      </c>
    </row>
    <row r="328">
      <c r="A328" s="155" t="s">
        <v>881</v>
      </c>
      <c r="B328" s="37" t="s">
        <v>883</v>
      </c>
      <c r="C328" s="153"/>
      <c r="D328" s="153"/>
    </row>
    <row r="329">
      <c r="A329" s="155" t="s">
        <v>884</v>
      </c>
      <c r="B329" s="37" t="s">
        <v>885</v>
      </c>
      <c r="C329" s="153" t="s">
        <v>1099</v>
      </c>
      <c r="D329" s="153" t="s">
        <v>28</v>
      </c>
    </row>
    <row r="330">
      <c r="A330" s="155" t="s">
        <v>884</v>
      </c>
      <c r="B330" s="37" t="s">
        <v>886</v>
      </c>
      <c r="C330" s="153"/>
      <c r="D330" s="153"/>
    </row>
    <row r="331">
      <c r="A331" s="155" t="s">
        <v>887</v>
      </c>
      <c r="B331" s="37" t="s">
        <v>888</v>
      </c>
      <c r="C331" s="153" t="s">
        <v>1224</v>
      </c>
      <c r="D331" s="153" t="s">
        <v>28</v>
      </c>
    </row>
    <row r="332">
      <c r="A332" s="155" t="s">
        <v>887</v>
      </c>
      <c r="B332" s="37" t="s">
        <v>889</v>
      </c>
      <c r="C332" s="153" t="s">
        <v>1072</v>
      </c>
      <c r="D332" s="153"/>
    </row>
    <row r="333">
      <c r="A333" s="155" t="s">
        <v>890</v>
      </c>
      <c r="B333" s="37" t="s">
        <v>891</v>
      </c>
      <c r="C333" s="157" t="s">
        <v>1099</v>
      </c>
      <c r="D333" s="153" t="s">
        <v>450</v>
      </c>
    </row>
    <row r="334">
      <c r="A334" s="155" t="s">
        <v>890</v>
      </c>
      <c r="B334" s="37" t="s">
        <v>892</v>
      </c>
      <c r="C334" s="153" t="s">
        <v>20</v>
      </c>
      <c r="D334" s="153"/>
    </row>
    <row r="335">
      <c r="A335" s="155" t="s">
        <v>890</v>
      </c>
      <c r="B335" s="37" t="s">
        <v>893</v>
      </c>
      <c r="C335" s="153" t="s">
        <v>20</v>
      </c>
      <c r="D335" s="153"/>
    </row>
    <row r="336">
      <c r="C336" s="143"/>
      <c r="D336" s="143"/>
    </row>
    <row r="337">
      <c r="C337" s="143"/>
      <c r="D337" s="143"/>
    </row>
    <row r="338">
      <c r="C338" s="143"/>
      <c r="D338" s="143"/>
    </row>
    <row r="339">
      <c r="C339" s="143"/>
      <c r="D339" s="143"/>
    </row>
    <row r="340">
      <c r="C340" s="143"/>
      <c r="D340" s="143"/>
    </row>
    <row r="341">
      <c r="C341" s="143"/>
      <c r="D341" s="143"/>
    </row>
    <row r="342">
      <c r="C342" s="143"/>
      <c r="D342" s="143"/>
    </row>
    <row r="343">
      <c r="C343" s="143"/>
      <c r="D343" s="143"/>
    </row>
    <row r="344">
      <c r="C344" s="143"/>
      <c r="D344" s="143"/>
    </row>
    <row r="345">
      <c r="C345" s="143"/>
      <c r="D345" s="143"/>
    </row>
    <row r="346">
      <c r="C346" s="143"/>
      <c r="D346" s="143"/>
    </row>
    <row r="347">
      <c r="C347" s="143"/>
      <c r="D347" s="143"/>
    </row>
    <row r="348">
      <c r="C348" s="143"/>
      <c r="D348" s="143"/>
    </row>
    <row r="349">
      <c r="C349" s="143"/>
      <c r="D349" s="143"/>
    </row>
    <row r="350">
      <c r="C350" s="143"/>
      <c r="D350" s="143"/>
    </row>
    <row r="351">
      <c r="C351" s="143"/>
      <c r="D351" s="143"/>
    </row>
    <row r="352">
      <c r="C352" s="143"/>
      <c r="D352" s="143"/>
    </row>
    <row r="353">
      <c r="C353" s="143"/>
      <c r="D353" s="143"/>
    </row>
    <row r="354">
      <c r="C354" s="143"/>
      <c r="D354" s="143"/>
    </row>
    <row r="355">
      <c r="C355" s="143"/>
      <c r="D355" s="143"/>
    </row>
    <row r="356">
      <c r="C356" s="143"/>
      <c r="D356" s="143"/>
    </row>
    <row r="357">
      <c r="C357" s="143"/>
      <c r="D357" s="143"/>
    </row>
    <row r="358">
      <c r="C358" s="143"/>
      <c r="D358" s="143"/>
    </row>
    <row r="359">
      <c r="C359" s="143"/>
      <c r="D359" s="143"/>
    </row>
    <row r="360">
      <c r="C360" s="143"/>
      <c r="D360" s="143"/>
    </row>
    <row r="361">
      <c r="C361" s="143"/>
      <c r="D361" s="143"/>
    </row>
    <row r="362">
      <c r="C362" s="143"/>
      <c r="D362" s="143"/>
    </row>
    <row r="363">
      <c r="C363" s="143"/>
      <c r="D363" s="143"/>
    </row>
    <row r="364">
      <c r="C364" s="143"/>
      <c r="D364" s="143"/>
    </row>
    <row r="365">
      <c r="C365" s="143"/>
      <c r="D365" s="143"/>
    </row>
    <row r="366">
      <c r="C366" s="143"/>
      <c r="D366" s="143"/>
    </row>
    <row r="367">
      <c r="C367" s="143"/>
      <c r="D367" s="143"/>
    </row>
    <row r="368">
      <c r="C368" s="143"/>
      <c r="D368" s="143"/>
    </row>
    <row r="369">
      <c r="C369" s="143"/>
      <c r="D369" s="143"/>
    </row>
    <row r="370">
      <c r="C370" s="143"/>
      <c r="D370" s="143"/>
    </row>
    <row r="371">
      <c r="C371" s="143"/>
      <c r="D371" s="143"/>
    </row>
    <row r="372">
      <c r="C372" s="143"/>
      <c r="D372" s="143"/>
    </row>
    <row r="373">
      <c r="C373" s="143"/>
      <c r="D373" s="143"/>
    </row>
    <row r="374">
      <c r="C374" s="143"/>
      <c r="D374" s="143"/>
    </row>
    <row r="375">
      <c r="C375" s="143"/>
      <c r="D375" s="143"/>
    </row>
    <row r="376">
      <c r="C376" s="143"/>
      <c r="D376" s="143"/>
    </row>
    <row r="377">
      <c r="C377" s="143"/>
      <c r="D377" s="143"/>
    </row>
    <row r="378">
      <c r="C378" s="143"/>
      <c r="D378" s="143"/>
    </row>
    <row r="379">
      <c r="C379" s="143"/>
      <c r="D379" s="143"/>
    </row>
    <row r="380">
      <c r="C380" s="143"/>
      <c r="D380" s="143"/>
    </row>
    <row r="381">
      <c r="C381" s="143"/>
      <c r="D381" s="143"/>
    </row>
    <row r="382">
      <c r="C382" s="143"/>
      <c r="D382" s="143"/>
    </row>
    <row r="383">
      <c r="C383" s="143"/>
      <c r="D383" s="143"/>
    </row>
    <row r="384">
      <c r="C384" s="143"/>
      <c r="D384" s="143"/>
    </row>
    <row r="385">
      <c r="C385" s="143"/>
      <c r="D385" s="143"/>
    </row>
    <row r="386">
      <c r="C386" s="143"/>
      <c r="D386" s="143"/>
    </row>
    <row r="387">
      <c r="C387" s="143"/>
      <c r="D387" s="143"/>
    </row>
    <row r="388">
      <c r="C388" s="143"/>
      <c r="D388" s="143"/>
    </row>
    <row r="389">
      <c r="C389" s="143"/>
      <c r="D389" s="143"/>
    </row>
    <row r="390">
      <c r="C390" s="143"/>
      <c r="D390" s="143"/>
    </row>
    <row r="391">
      <c r="C391" s="143"/>
      <c r="D391" s="143"/>
    </row>
    <row r="392">
      <c r="C392" s="143"/>
      <c r="D392" s="143"/>
    </row>
    <row r="393">
      <c r="C393" s="143"/>
      <c r="D393" s="143"/>
    </row>
    <row r="394">
      <c r="C394" s="143"/>
      <c r="D394" s="143"/>
    </row>
    <row r="395">
      <c r="C395" s="143"/>
      <c r="D395" s="143"/>
    </row>
    <row r="396">
      <c r="C396" s="143"/>
      <c r="D396" s="143"/>
    </row>
    <row r="397">
      <c r="C397" s="143"/>
      <c r="D397" s="143"/>
    </row>
    <row r="398">
      <c r="C398" s="143"/>
      <c r="D398" s="143"/>
    </row>
    <row r="399">
      <c r="C399" s="143"/>
      <c r="D399" s="143"/>
    </row>
    <row r="400">
      <c r="C400" s="143"/>
      <c r="D400" s="143"/>
    </row>
    <row r="401">
      <c r="C401" s="143"/>
      <c r="D401" s="143"/>
    </row>
    <row r="402">
      <c r="C402" s="143"/>
      <c r="D402" s="143"/>
    </row>
    <row r="403">
      <c r="C403" s="143"/>
      <c r="D403" s="143"/>
    </row>
    <row r="404">
      <c r="C404" s="143"/>
      <c r="D404" s="143"/>
    </row>
    <row r="405">
      <c r="C405" s="143"/>
      <c r="D405" s="143"/>
    </row>
    <row r="406">
      <c r="C406" s="143"/>
      <c r="D406" s="143"/>
    </row>
    <row r="407">
      <c r="C407" s="143"/>
      <c r="D407" s="143"/>
    </row>
    <row r="408">
      <c r="C408" s="143"/>
      <c r="D408" s="143"/>
    </row>
    <row r="409">
      <c r="C409" s="143"/>
      <c r="D409" s="143"/>
    </row>
    <row r="410">
      <c r="C410" s="143"/>
      <c r="D410" s="143"/>
    </row>
    <row r="411">
      <c r="C411" s="143"/>
      <c r="D411" s="143"/>
    </row>
    <row r="412">
      <c r="C412" s="143"/>
      <c r="D412" s="143"/>
    </row>
    <row r="413">
      <c r="C413" s="143"/>
      <c r="D413" s="143"/>
    </row>
    <row r="414">
      <c r="C414" s="143"/>
      <c r="D414" s="143"/>
    </row>
    <row r="415">
      <c r="C415" s="143"/>
      <c r="D415" s="143"/>
    </row>
    <row r="416">
      <c r="C416" s="143"/>
      <c r="D416" s="143"/>
    </row>
    <row r="417">
      <c r="C417" s="143"/>
      <c r="D417" s="143"/>
    </row>
    <row r="418">
      <c r="C418" s="143"/>
      <c r="D418" s="143"/>
    </row>
    <row r="419">
      <c r="C419" s="143"/>
      <c r="D419" s="143"/>
    </row>
    <row r="420">
      <c r="C420" s="143"/>
      <c r="D420" s="143"/>
    </row>
    <row r="421">
      <c r="C421" s="143"/>
      <c r="D421" s="143"/>
    </row>
    <row r="422">
      <c r="C422" s="143"/>
      <c r="D422" s="143"/>
    </row>
    <row r="423">
      <c r="C423" s="143"/>
      <c r="D423" s="143"/>
    </row>
    <row r="424">
      <c r="C424" s="143"/>
      <c r="D424" s="143"/>
    </row>
    <row r="425">
      <c r="C425" s="143"/>
      <c r="D425" s="143"/>
    </row>
    <row r="426">
      <c r="C426" s="143"/>
      <c r="D426" s="143"/>
    </row>
    <row r="427">
      <c r="C427" s="143"/>
      <c r="D427" s="143"/>
    </row>
    <row r="428">
      <c r="C428" s="143"/>
      <c r="D428" s="143"/>
    </row>
    <row r="429">
      <c r="C429" s="143"/>
      <c r="D429" s="143"/>
    </row>
    <row r="430">
      <c r="C430" s="143"/>
      <c r="D430" s="143"/>
    </row>
    <row r="431">
      <c r="C431" s="143"/>
      <c r="D431" s="143"/>
    </row>
    <row r="432">
      <c r="C432" s="143"/>
      <c r="D432" s="143"/>
    </row>
    <row r="433">
      <c r="C433" s="143"/>
      <c r="D433" s="143"/>
    </row>
    <row r="434">
      <c r="C434" s="143"/>
      <c r="D434" s="143"/>
    </row>
    <row r="435">
      <c r="C435" s="143"/>
      <c r="D435" s="143"/>
    </row>
    <row r="436">
      <c r="C436" s="143"/>
      <c r="D436" s="143"/>
    </row>
    <row r="437">
      <c r="C437" s="143"/>
      <c r="D437" s="143"/>
    </row>
    <row r="438">
      <c r="C438" s="143"/>
      <c r="D438" s="143"/>
    </row>
    <row r="439">
      <c r="C439" s="143"/>
      <c r="D439" s="143"/>
    </row>
    <row r="440">
      <c r="C440" s="143"/>
      <c r="D440" s="143"/>
    </row>
    <row r="441">
      <c r="C441" s="143"/>
      <c r="D441" s="143"/>
    </row>
    <row r="442">
      <c r="C442" s="143"/>
      <c r="D442" s="143"/>
    </row>
    <row r="443">
      <c r="C443" s="143"/>
      <c r="D443" s="143"/>
    </row>
    <row r="444">
      <c r="C444" s="143"/>
      <c r="D444" s="143"/>
    </row>
    <row r="445">
      <c r="C445" s="143"/>
      <c r="D445" s="143"/>
    </row>
    <row r="446">
      <c r="C446" s="143"/>
      <c r="D446" s="143"/>
    </row>
    <row r="447">
      <c r="C447" s="143"/>
      <c r="D447" s="143"/>
    </row>
    <row r="448">
      <c r="C448" s="143"/>
      <c r="D448" s="143"/>
    </row>
    <row r="449">
      <c r="C449" s="143"/>
      <c r="D449" s="143"/>
    </row>
    <row r="450">
      <c r="C450" s="143"/>
      <c r="D450" s="143"/>
    </row>
    <row r="451">
      <c r="C451" s="143"/>
      <c r="D451" s="143"/>
    </row>
    <row r="452">
      <c r="C452" s="143"/>
      <c r="D452" s="143"/>
    </row>
    <row r="453">
      <c r="C453" s="143"/>
      <c r="D453" s="143"/>
    </row>
    <row r="454">
      <c r="C454" s="143"/>
      <c r="D454" s="143"/>
    </row>
    <row r="455">
      <c r="C455" s="143"/>
      <c r="D455" s="143"/>
    </row>
    <row r="456">
      <c r="C456" s="143"/>
      <c r="D456" s="143"/>
    </row>
    <row r="457">
      <c r="C457" s="143"/>
      <c r="D457" s="143"/>
    </row>
    <row r="458">
      <c r="C458" s="143"/>
      <c r="D458" s="143"/>
    </row>
    <row r="459">
      <c r="C459" s="143"/>
      <c r="D459" s="143"/>
    </row>
    <row r="460">
      <c r="C460" s="143"/>
      <c r="D460" s="143"/>
    </row>
    <row r="461">
      <c r="C461" s="143"/>
      <c r="D461" s="143"/>
    </row>
    <row r="462">
      <c r="C462" s="143"/>
      <c r="D462" s="143"/>
    </row>
    <row r="463">
      <c r="C463" s="143"/>
      <c r="D463" s="143"/>
    </row>
    <row r="464">
      <c r="C464" s="143"/>
      <c r="D464" s="143"/>
    </row>
    <row r="465">
      <c r="C465" s="143"/>
      <c r="D465" s="143"/>
    </row>
    <row r="466">
      <c r="C466" s="143"/>
      <c r="D466" s="143"/>
    </row>
    <row r="467">
      <c r="C467" s="143"/>
      <c r="D467" s="143"/>
    </row>
    <row r="468">
      <c r="C468" s="143"/>
      <c r="D468" s="143"/>
    </row>
    <row r="469">
      <c r="C469" s="143"/>
      <c r="D469" s="143"/>
    </row>
    <row r="470">
      <c r="C470" s="143"/>
      <c r="D470" s="143"/>
    </row>
    <row r="471">
      <c r="C471" s="143"/>
      <c r="D471" s="143"/>
    </row>
    <row r="472">
      <c r="C472" s="143"/>
      <c r="D472" s="143"/>
    </row>
    <row r="473">
      <c r="C473" s="143"/>
      <c r="D473" s="143"/>
    </row>
    <row r="474">
      <c r="C474" s="143"/>
      <c r="D474" s="143"/>
    </row>
    <row r="475">
      <c r="C475" s="143"/>
      <c r="D475" s="143"/>
    </row>
    <row r="476">
      <c r="C476" s="143"/>
      <c r="D476" s="143"/>
    </row>
    <row r="477">
      <c r="C477" s="143"/>
      <c r="D477" s="143"/>
    </row>
    <row r="478">
      <c r="C478" s="143"/>
      <c r="D478" s="143"/>
    </row>
    <row r="479">
      <c r="C479" s="143"/>
      <c r="D479" s="143"/>
    </row>
    <row r="480">
      <c r="C480" s="143"/>
      <c r="D480" s="143"/>
    </row>
    <row r="481">
      <c r="C481" s="143"/>
      <c r="D481" s="143"/>
    </row>
    <row r="482">
      <c r="C482" s="143"/>
      <c r="D482" s="143"/>
    </row>
    <row r="483">
      <c r="C483" s="143"/>
      <c r="D483" s="143"/>
    </row>
    <row r="484">
      <c r="C484" s="143"/>
      <c r="D484" s="143"/>
    </row>
    <row r="485">
      <c r="C485" s="143"/>
      <c r="D485" s="143"/>
    </row>
    <row r="486">
      <c r="C486" s="143"/>
      <c r="D486" s="143"/>
    </row>
    <row r="487">
      <c r="C487" s="143"/>
      <c r="D487" s="143"/>
    </row>
    <row r="488">
      <c r="C488" s="143"/>
      <c r="D488" s="143"/>
    </row>
    <row r="489">
      <c r="C489" s="143"/>
      <c r="D489" s="143"/>
    </row>
    <row r="490">
      <c r="C490" s="143"/>
      <c r="D490" s="143"/>
    </row>
    <row r="491">
      <c r="C491" s="143"/>
      <c r="D491" s="143"/>
    </row>
    <row r="492">
      <c r="C492" s="143"/>
      <c r="D492" s="143"/>
    </row>
    <row r="493">
      <c r="C493" s="143"/>
      <c r="D493" s="143"/>
    </row>
    <row r="494">
      <c r="C494" s="143"/>
      <c r="D494" s="143"/>
    </row>
    <row r="495">
      <c r="C495" s="143"/>
      <c r="D495" s="143"/>
    </row>
    <row r="496">
      <c r="C496" s="143"/>
      <c r="D496" s="143"/>
    </row>
    <row r="497">
      <c r="C497" s="143"/>
      <c r="D497" s="143"/>
    </row>
    <row r="498">
      <c r="C498" s="143"/>
      <c r="D498" s="143"/>
    </row>
    <row r="499">
      <c r="C499" s="143"/>
      <c r="D499" s="143"/>
    </row>
    <row r="500">
      <c r="C500" s="143"/>
      <c r="D500" s="143"/>
    </row>
    <row r="501">
      <c r="C501" s="143"/>
      <c r="D501" s="143"/>
    </row>
    <row r="502">
      <c r="C502" s="143"/>
      <c r="D502" s="143"/>
    </row>
    <row r="503">
      <c r="C503" s="143"/>
      <c r="D503" s="143"/>
    </row>
    <row r="504">
      <c r="C504" s="143"/>
      <c r="D504" s="143"/>
    </row>
    <row r="505">
      <c r="C505" s="143"/>
      <c r="D505" s="143"/>
    </row>
    <row r="506">
      <c r="C506" s="143"/>
      <c r="D506" s="143"/>
    </row>
    <row r="507">
      <c r="C507" s="143"/>
      <c r="D507" s="143"/>
    </row>
    <row r="508">
      <c r="C508" s="143"/>
      <c r="D508" s="143"/>
    </row>
    <row r="509">
      <c r="C509" s="143"/>
      <c r="D509" s="143"/>
    </row>
    <row r="510">
      <c r="C510" s="143"/>
      <c r="D510" s="143"/>
    </row>
    <row r="511">
      <c r="C511" s="143"/>
      <c r="D511" s="143"/>
    </row>
    <row r="512">
      <c r="C512" s="143"/>
      <c r="D512" s="143"/>
    </row>
    <row r="513">
      <c r="C513" s="143"/>
      <c r="D513" s="143"/>
    </row>
    <row r="514">
      <c r="C514" s="143"/>
      <c r="D514" s="143"/>
    </row>
    <row r="515">
      <c r="C515" s="143"/>
      <c r="D515" s="143"/>
    </row>
    <row r="516">
      <c r="C516" s="143"/>
      <c r="D516" s="143"/>
    </row>
    <row r="517">
      <c r="C517" s="143"/>
      <c r="D517" s="143"/>
    </row>
    <row r="518">
      <c r="C518" s="143"/>
      <c r="D518" s="143"/>
    </row>
    <row r="519">
      <c r="C519" s="143"/>
      <c r="D519" s="143"/>
    </row>
    <row r="520">
      <c r="C520" s="143"/>
      <c r="D520" s="143"/>
    </row>
    <row r="521">
      <c r="C521" s="143"/>
      <c r="D521" s="143"/>
    </row>
    <row r="522">
      <c r="C522" s="143"/>
      <c r="D522" s="143"/>
    </row>
    <row r="523">
      <c r="C523" s="143"/>
      <c r="D523" s="143"/>
    </row>
    <row r="524">
      <c r="C524" s="143"/>
      <c r="D524" s="143"/>
    </row>
    <row r="525">
      <c r="C525" s="143"/>
      <c r="D525" s="143"/>
    </row>
    <row r="526">
      <c r="C526" s="143"/>
      <c r="D526" s="143"/>
    </row>
    <row r="527">
      <c r="C527" s="143"/>
      <c r="D527" s="143"/>
    </row>
    <row r="528">
      <c r="C528" s="143"/>
      <c r="D528" s="143"/>
    </row>
    <row r="529">
      <c r="C529" s="143"/>
      <c r="D529" s="143"/>
    </row>
    <row r="530">
      <c r="C530" s="143"/>
      <c r="D530" s="143"/>
    </row>
    <row r="531">
      <c r="C531" s="143"/>
      <c r="D531" s="143"/>
    </row>
    <row r="532">
      <c r="C532" s="143"/>
      <c r="D532" s="143"/>
    </row>
    <row r="533">
      <c r="C533" s="143"/>
      <c r="D533" s="143"/>
    </row>
    <row r="534">
      <c r="C534" s="143"/>
      <c r="D534" s="143"/>
    </row>
    <row r="535">
      <c r="C535" s="143"/>
      <c r="D535" s="143"/>
    </row>
    <row r="536">
      <c r="C536" s="143"/>
      <c r="D536" s="143"/>
    </row>
    <row r="537">
      <c r="C537" s="143"/>
      <c r="D537" s="143"/>
    </row>
    <row r="538">
      <c r="C538" s="143"/>
      <c r="D538" s="143"/>
    </row>
    <row r="539">
      <c r="C539" s="143"/>
      <c r="D539" s="143"/>
    </row>
    <row r="540">
      <c r="C540" s="143"/>
      <c r="D540" s="143"/>
    </row>
    <row r="541">
      <c r="C541" s="143"/>
      <c r="D541" s="143"/>
    </row>
    <row r="542">
      <c r="C542" s="143"/>
      <c r="D542" s="143"/>
    </row>
    <row r="543">
      <c r="C543" s="143"/>
      <c r="D543" s="143"/>
    </row>
    <row r="544">
      <c r="C544" s="143"/>
      <c r="D544" s="143"/>
    </row>
    <row r="545">
      <c r="C545" s="143"/>
      <c r="D545" s="143"/>
    </row>
    <row r="546">
      <c r="C546" s="143"/>
      <c r="D546" s="143"/>
    </row>
    <row r="547">
      <c r="C547" s="143"/>
      <c r="D547" s="143"/>
    </row>
    <row r="548">
      <c r="C548" s="143"/>
      <c r="D548" s="143"/>
    </row>
    <row r="549">
      <c r="C549" s="143"/>
      <c r="D549" s="143"/>
    </row>
    <row r="550">
      <c r="C550" s="143"/>
      <c r="D550" s="143"/>
    </row>
    <row r="551">
      <c r="C551" s="143"/>
      <c r="D551" s="143"/>
    </row>
    <row r="552">
      <c r="C552" s="143"/>
      <c r="D552" s="143"/>
    </row>
    <row r="553">
      <c r="C553" s="143"/>
      <c r="D553" s="143"/>
    </row>
    <row r="554">
      <c r="C554" s="143"/>
      <c r="D554" s="143"/>
    </row>
    <row r="555">
      <c r="C555" s="143"/>
      <c r="D555" s="143"/>
    </row>
    <row r="556">
      <c r="C556" s="143"/>
      <c r="D556" s="143"/>
    </row>
    <row r="557">
      <c r="C557" s="143"/>
      <c r="D557" s="143"/>
    </row>
    <row r="558">
      <c r="C558" s="143"/>
      <c r="D558" s="143"/>
    </row>
    <row r="559">
      <c r="C559" s="143"/>
      <c r="D559" s="143"/>
    </row>
    <row r="560">
      <c r="C560" s="143"/>
      <c r="D560" s="143"/>
    </row>
    <row r="561">
      <c r="C561" s="143"/>
      <c r="D561" s="143"/>
    </row>
    <row r="562">
      <c r="C562" s="143"/>
      <c r="D562" s="143"/>
    </row>
    <row r="563">
      <c r="C563" s="143"/>
      <c r="D563" s="143"/>
    </row>
    <row r="564">
      <c r="C564" s="143"/>
      <c r="D564" s="143"/>
    </row>
    <row r="565">
      <c r="C565" s="143"/>
      <c r="D565" s="143"/>
    </row>
    <row r="566">
      <c r="C566" s="143"/>
      <c r="D566" s="143"/>
    </row>
    <row r="567">
      <c r="C567" s="143"/>
      <c r="D567" s="143"/>
    </row>
    <row r="568">
      <c r="C568" s="143"/>
      <c r="D568" s="143"/>
    </row>
    <row r="569">
      <c r="C569" s="143"/>
      <c r="D569" s="143"/>
    </row>
    <row r="570">
      <c r="C570" s="143"/>
      <c r="D570" s="143"/>
    </row>
    <row r="571">
      <c r="C571" s="143"/>
      <c r="D571" s="143"/>
    </row>
    <row r="572">
      <c r="C572" s="143"/>
      <c r="D572" s="143"/>
    </row>
    <row r="573">
      <c r="C573" s="143"/>
      <c r="D573" s="143"/>
    </row>
    <row r="574">
      <c r="C574" s="143"/>
      <c r="D574" s="143"/>
    </row>
    <row r="575">
      <c r="C575" s="143"/>
      <c r="D575" s="143"/>
    </row>
    <row r="576">
      <c r="C576" s="143"/>
      <c r="D576" s="143"/>
    </row>
    <row r="577">
      <c r="C577" s="143"/>
      <c r="D577" s="143"/>
    </row>
    <row r="578">
      <c r="C578" s="143"/>
      <c r="D578" s="143"/>
    </row>
    <row r="579">
      <c r="C579" s="143"/>
      <c r="D579" s="143"/>
    </row>
    <row r="580">
      <c r="C580" s="143"/>
      <c r="D580" s="143"/>
    </row>
    <row r="581">
      <c r="C581" s="143"/>
      <c r="D581" s="143"/>
    </row>
    <row r="582">
      <c r="C582" s="143"/>
      <c r="D582" s="143"/>
    </row>
    <row r="583">
      <c r="C583" s="143"/>
      <c r="D583" s="143"/>
    </row>
    <row r="584">
      <c r="C584" s="143"/>
      <c r="D584" s="143"/>
    </row>
    <row r="585">
      <c r="C585" s="143"/>
      <c r="D585" s="143"/>
    </row>
    <row r="586">
      <c r="C586" s="143"/>
      <c r="D586" s="143"/>
    </row>
    <row r="587">
      <c r="C587" s="143"/>
      <c r="D587" s="143"/>
    </row>
    <row r="588">
      <c r="C588" s="143"/>
      <c r="D588" s="143"/>
    </row>
    <row r="589">
      <c r="C589" s="143"/>
      <c r="D589" s="143"/>
    </row>
    <row r="590">
      <c r="C590" s="143"/>
      <c r="D590" s="143"/>
    </row>
    <row r="591">
      <c r="C591" s="143"/>
      <c r="D591" s="143"/>
    </row>
    <row r="592">
      <c r="C592" s="143"/>
      <c r="D592" s="143"/>
    </row>
    <row r="593">
      <c r="C593" s="143"/>
      <c r="D593" s="143"/>
    </row>
    <row r="594">
      <c r="C594" s="143"/>
      <c r="D594" s="143"/>
    </row>
    <row r="595">
      <c r="C595" s="143"/>
      <c r="D595" s="143"/>
    </row>
    <row r="596">
      <c r="C596" s="143"/>
      <c r="D596" s="143"/>
    </row>
    <row r="597">
      <c r="C597" s="143"/>
      <c r="D597" s="143"/>
    </row>
    <row r="598">
      <c r="C598" s="143"/>
      <c r="D598" s="143"/>
    </row>
    <row r="599">
      <c r="C599" s="143"/>
      <c r="D599" s="143"/>
    </row>
    <row r="600">
      <c r="C600" s="143"/>
      <c r="D600" s="143"/>
    </row>
    <row r="601">
      <c r="C601" s="143"/>
      <c r="D601" s="143"/>
    </row>
    <row r="602">
      <c r="C602" s="143"/>
      <c r="D602" s="143"/>
    </row>
    <row r="603">
      <c r="C603" s="143"/>
      <c r="D603" s="143"/>
    </row>
    <row r="604">
      <c r="C604" s="143"/>
      <c r="D604" s="143"/>
    </row>
    <row r="605">
      <c r="C605" s="143"/>
      <c r="D605" s="143"/>
    </row>
    <row r="606">
      <c r="C606" s="143"/>
      <c r="D606" s="143"/>
    </row>
    <row r="607">
      <c r="C607" s="143"/>
      <c r="D607" s="143"/>
    </row>
    <row r="608">
      <c r="C608" s="143"/>
      <c r="D608" s="143"/>
    </row>
    <row r="609">
      <c r="C609" s="143"/>
      <c r="D609" s="143"/>
    </row>
    <row r="610">
      <c r="C610" s="143"/>
      <c r="D610" s="143"/>
    </row>
    <row r="611">
      <c r="C611" s="143"/>
      <c r="D611" s="143"/>
    </row>
    <row r="612">
      <c r="C612" s="143"/>
      <c r="D612" s="143"/>
    </row>
    <row r="613">
      <c r="C613" s="143"/>
      <c r="D613" s="143"/>
    </row>
    <row r="614">
      <c r="C614" s="143"/>
      <c r="D614" s="143"/>
    </row>
    <row r="615">
      <c r="C615" s="143"/>
      <c r="D615" s="143"/>
    </row>
    <row r="616">
      <c r="C616" s="143"/>
      <c r="D616" s="143"/>
    </row>
    <row r="617">
      <c r="C617" s="143"/>
      <c r="D617" s="143"/>
    </row>
    <row r="618">
      <c r="C618" s="143"/>
      <c r="D618" s="143"/>
    </row>
    <row r="619">
      <c r="C619" s="143"/>
      <c r="D619" s="143"/>
    </row>
    <row r="620">
      <c r="C620" s="143"/>
      <c r="D620" s="143"/>
    </row>
    <row r="621">
      <c r="C621" s="143"/>
      <c r="D621" s="143"/>
    </row>
    <row r="622">
      <c r="C622" s="143"/>
      <c r="D622" s="143"/>
    </row>
    <row r="623">
      <c r="C623" s="143"/>
      <c r="D623" s="143"/>
    </row>
    <row r="624">
      <c r="C624" s="143"/>
      <c r="D624" s="143"/>
    </row>
    <row r="625">
      <c r="C625" s="143"/>
      <c r="D625" s="143"/>
    </row>
    <row r="626">
      <c r="C626" s="143"/>
      <c r="D626" s="143"/>
    </row>
    <row r="627">
      <c r="C627" s="143"/>
      <c r="D627" s="143"/>
    </row>
    <row r="628">
      <c r="C628" s="143"/>
      <c r="D628" s="143"/>
    </row>
    <row r="629">
      <c r="C629" s="143"/>
      <c r="D629" s="143"/>
    </row>
    <row r="630">
      <c r="C630" s="143"/>
      <c r="D630" s="143"/>
    </row>
    <row r="631">
      <c r="C631" s="143"/>
      <c r="D631" s="143"/>
    </row>
    <row r="632">
      <c r="C632" s="143"/>
      <c r="D632" s="143"/>
    </row>
    <row r="633">
      <c r="C633" s="143"/>
      <c r="D633" s="143"/>
    </row>
    <row r="634">
      <c r="C634" s="143"/>
      <c r="D634" s="143"/>
    </row>
    <row r="635">
      <c r="C635" s="143"/>
      <c r="D635" s="143"/>
    </row>
    <row r="636">
      <c r="C636" s="143"/>
      <c r="D636" s="143"/>
    </row>
    <row r="637">
      <c r="C637" s="143"/>
      <c r="D637" s="143"/>
    </row>
    <row r="638">
      <c r="C638" s="143"/>
      <c r="D638" s="143"/>
    </row>
    <row r="639">
      <c r="C639" s="143"/>
      <c r="D639" s="143"/>
    </row>
    <row r="640">
      <c r="C640" s="143"/>
      <c r="D640" s="143"/>
    </row>
    <row r="641">
      <c r="C641" s="143"/>
      <c r="D641" s="143"/>
    </row>
    <row r="642">
      <c r="C642" s="143"/>
      <c r="D642" s="143"/>
    </row>
    <row r="643">
      <c r="C643" s="143"/>
      <c r="D643" s="143"/>
    </row>
    <row r="644">
      <c r="C644" s="143"/>
      <c r="D644" s="143"/>
    </row>
    <row r="645">
      <c r="C645" s="143"/>
      <c r="D645" s="143"/>
    </row>
    <row r="646">
      <c r="C646" s="143"/>
      <c r="D646" s="143"/>
    </row>
    <row r="647">
      <c r="C647" s="143"/>
      <c r="D647" s="143"/>
    </row>
    <row r="648">
      <c r="C648" s="143"/>
      <c r="D648" s="143"/>
    </row>
    <row r="649">
      <c r="C649" s="143"/>
      <c r="D649" s="143"/>
    </row>
    <row r="650">
      <c r="C650" s="143"/>
      <c r="D650" s="143"/>
    </row>
    <row r="651">
      <c r="C651" s="143"/>
      <c r="D651" s="143"/>
    </row>
    <row r="652">
      <c r="C652" s="143"/>
      <c r="D652" s="143"/>
    </row>
    <row r="653">
      <c r="C653" s="143"/>
      <c r="D653" s="143"/>
    </row>
    <row r="654">
      <c r="C654" s="143"/>
      <c r="D654" s="143"/>
    </row>
    <row r="655">
      <c r="C655" s="143"/>
      <c r="D655" s="143"/>
    </row>
    <row r="656">
      <c r="C656" s="143"/>
      <c r="D656" s="143"/>
    </row>
    <row r="657">
      <c r="C657" s="143"/>
      <c r="D657" s="143"/>
    </row>
    <row r="658">
      <c r="C658" s="143"/>
      <c r="D658" s="143"/>
    </row>
    <row r="659">
      <c r="C659" s="143"/>
      <c r="D659" s="143"/>
    </row>
    <row r="660">
      <c r="C660" s="143"/>
      <c r="D660" s="143"/>
    </row>
    <row r="661">
      <c r="C661" s="143"/>
      <c r="D661" s="143"/>
    </row>
    <row r="662">
      <c r="C662" s="143"/>
      <c r="D662" s="143"/>
    </row>
    <row r="663">
      <c r="C663" s="143"/>
      <c r="D663" s="143"/>
    </row>
    <row r="664">
      <c r="C664" s="143"/>
      <c r="D664" s="143"/>
    </row>
    <row r="665">
      <c r="C665" s="143"/>
      <c r="D665" s="143"/>
    </row>
    <row r="666">
      <c r="C666" s="143"/>
      <c r="D666" s="143"/>
    </row>
    <row r="667">
      <c r="C667" s="143"/>
      <c r="D667" s="143"/>
    </row>
    <row r="668">
      <c r="C668" s="143"/>
      <c r="D668" s="143"/>
    </row>
    <row r="669">
      <c r="C669" s="143"/>
      <c r="D669" s="143"/>
    </row>
    <row r="670">
      <c r="C670" s="143"/>
      <c r="D670" s="143"/>
    </row>
    <row r="671">
      <c r="C671" s="143"/>
      <c r="D671" s="143"/>
    </row>
    <row r="672">
      <c r="C672" s="143"/>
      <c r="D672" s="143"/>
    </row>
    <row r="673">
      <c r="C673" s="143"/>
      <c r="D673" s="143"/>
    </row>
    <row r="674">
      <c r="C674" s="143"/>
      <c r="D674" s="143"/>
    </row>
    <row r="675">
      <c r="C675" s="143"/>
      <c r="D675" s="143"/>
    </row>
    <row r="676">
      <c r="C676" s="143"/>
      <c r="D676" s="143"/>
    </row>
    <row r="677">
      <c r="C677" s="143"/>
      <c r="D677" s="143"/>
    </row>
    <row r="678">
      <c r="C678" s="143"/>
      <c r="D678" s="143"/>
    </row>
    <row r="679">
      <c r="C679" s="143"/>
      <c r="D679" s="143"/>
    </row>
    <row r="680">
      <c r="C680" s="143"/>
      <c r="D680" s="143"/>
    </row>
    <row r="681">
      <c r="C681" s="143"/>
      <c r="D681" s="143"/>
    </row>
    <row r="682">
      <c r="C682" s="143"/>
      <c r="D682" s="143"/>
    </row>
    <row r="683">
      <c r="C683" s="143"/>
      <c r="D683" s="143"/>
    </row>
    <row r="684">
      <c r="C684" s="143"/>
      <c r="D684" s="143"/>
    </row>
    <row r="685">
      <c r="C685" s="143"/>
      <c r="D685" s="143"/>
    </row>
    <row r="686">
      <c r="C686" s="143"/>
      <c r="D686" s="143"/>
    </row>
    <row r="687">
      <c r="C687" s="143"/>
      <c r="D687" s="143"/>
    </row>
    <row r="688">
      <c r="C688" s="143"/>
      <c r="D688" s="143"/>
    </row>
    <row r="689">
      <c r="C689" s="143"/>
      <c r="D689" s="143"/>
    </row>
    <row r="690">
      <c r="C690" s="143"/>
      <c r="D690" s="143"/>
    </row>
    <row r="691">
      <c r="C691" s="143"/>
      <c r="D691" s="143"/>
    </row>
    <row r="692">
      <c r="C692" s="143"/>
      <c r="D692" s="143"/>
    </row>
    <row r="693">
      <c r="C693" s="143"/>
      <c r="D693" s="143"/>
    </row>
    <row r="694">
      <c r="C694" s="143"/>
      <c r="D694" s="143"/>
    </row>
    <row r="695">
      <c r="C695" s="143"/>
      <c r="D695" s="143"/>
    </row>
    <row r="696">
      <c r="C696" s="143"/>
      <c r="D696" s="143"/>
    </row>
    <row r="697">
      <c r="C697" s="143"/>
      <c r="D697" s="143"/>
    </row>
    <row r="698">
      <c r="C698" s="143"/>
      <c r="D698" s="143"/>
    </row>
    <row r="699">
      <c r="C699" s="143"/>
      <c r="D699" s="143"/>
    </row>
    <row r="700">
      <c r="C700" s="143"/>
      <c r="D700" s="143"/>
    </row>
    <row r="701">
      <c r="C701" s="143"/>
      <c r="D701" s="143"/>
    </row>
    <row r="702">
      <c r="C702" s="143"/>
      <c r="D702" s="143"/>
    </row>
    <row r="703">
      <c r="C703" s="143"/>
      <c r="D703" s="143"/>
    </row>
    <row r="704">
      <c r="C704" s="143"/>
      <c r="D704" s="143"/>
    </row>
    <row r="705">
      <c r="C705" s="143"/>
      <c r="D705" s="143"/>
    </row>
    <row r="706">
      <c r="C706" s="143"/>
      <c r="D706" s="143"/>
    </row>
    <row r="707">
      <c r="C707" s="143"/>
      <c r="D707" s="143"/>
    </row>
    <row r="708">
      <c r="C708" s="143"/>
      <c r="D708" s="143"/>
    </row>
    <row r="709">
      <c r="C709" s="143"/>
      <c r="D709" s="143"/>
    </row>
    <row r="710">
      <c r="C710" s="143"/>
      <c r="D710" s="143"/>
    </row>
    <row r="711">
      <c r="C711" s="143"/>
      <c r="D711" s="143"/>
    </row>
    <row r="712">
      <c r="C712" s="143"/>
      <c r="D712" s="143"/>
    </row>
    <row r="713">
      <c r="C713" s="143"/>
      <c r="D713" s="143"/>
    </row>
    <row r="714">
      <c r="C714" s="143"/>
      <c r="D714" s="143"/>
    </row>
    <row r="715">
      <c r="C715" s="143"/>
      <c r="D715" s="143"/>
    </row>
    <row r="716">
      <c r="C716" s="143"/>
      <c r="D716" s="143"/>
    </row>
    <row r="717">
      <c r="C717" s="143"/>
      <c r="D717" s="143"/>
    </row>
    <row r="718">
      <c r="C718" s="143"/>
      <c r="D718" s="143"/>
    </row>
    <row r="719">
      <c r="C719" s="143"/>
      <c r="D719" s="143"/>
    </row>
    <row r="720">
      <c r="C720" s="143"/>
      <c r="D720" s="143"/>
    </row>
    <row r="721">
      <c r="C721" s="143"/>
      <c r="D721" s="143"/>
    </row>
    <row r="722">
      <c r="C722" s="143"/>
      <c r="D722" s="143"/>
    </row>
    <row r="723">
      <c r="C723" s="143"/>
      <c r="D723" s="143"/>
    </row>
    <row r="724">
      <c r="C724" s="143"/>
      <c r="D724" s="143"/>
    </row>
    <row r="725">
      <c r="C725" s="143"/>
      <c r="D725" s="143"/>
    </row>
    <row r="726">
      <c r="C726" s="143"/>
      <c r="D726" s="143"/>
    </row>
    <row r="727">
      <c r="C727" s="143"/>
      <c r="D727" s="143"/>
    </row>
    <row r="728">
      <c r="C728" s="143"/>
      <c r="D728" s="143"/>
    </row>
    <row r="729">
      <c r="C729" s="143"/>
      <c r="D729" s="143"/>
    </row>
    <row r="730">
      <c r="C730" s="143"/>
      <c r="D730" s="143"/>
    </row>
    <row r="731">
      <c r="C731" s="143"/>
      <c r="D731" s="143"/>
    </row>
    <row r="732">
      <c r="C732" s="143"/>
      <c r="D732" s="143"/>
    </row>
    <row r="733">
      <c r="C733" s="143"/>
      <c r="D733" s="143"/>
    </row>
    <row r="734">
      <c r="C734" s="143"/>
      <c r="D734" s="143"/>
    </row>
    <row r="735">
      <c r="C735" s="143"/>
      <c r="D735" s="143"/>
    </row>
    <row r="736">
      <c r="C736" s="143"/>
      <c r="D736" s="143"/>
    </row>
    <row r="737">
      <c r="C737" s="143"/>
      <c r="D737" s="143"/>
    </row>
    <row r="738">
      <c r="C738" s="143"/>
      <c r="D738" s="143"/>
    </row>
    <row r="739">
      <c r="C739" s="143"/>
      <c r="D739" s="143"/>
    </row>
    <row r="740">
      <c r="C740" s="143"/>
      <c r="D740" s="143"/>
    </row>
    <row r="741">
      <c r="C741" s="143"/>
      <c r="D741" s="143"/>
    </row>
    <row r="742">
      <c r="C742" s="143"/>
      <c r="D742" s="143"/>
    </row>
    <row r="743">
      <c r="C743" s="143"/>
      <c r="D743" s="143"/>
    </row>
    <row r="744">
      <c r="C744" s="143"/>
      <c r="D744" s="143"/>
    </row>
    <row r="745">
      <c r="C745" s="143"/>
      <c r="D745" s="143"/>
    </row>
    <row r="746">
      <c r="C746" s="143"/>
      <c r="D746" s="143"/>
    </row>
    <row r="747">
      <c r="C747" s="143"/>
      <c r="D747" s="143"/>
    </row>
    <row r="748">
      <c r="C748" s="143"/>
      <c r="D748" s="143"/>
    </row>
    <row r="749">
      <c r="C749" s="143"/>
      <c r="D749" s="143"/>
    </row>
    <row r="750">
      <c r="C750" s="143"/>
      <c r="D750" s="143"/>
    </row>
    <row r="751">
      <c r="C751" s="143"/>
      <c r="D751" s="143"/>
    </row>
    <row r="752">
      <c r="C752" s="143"/>
      <c r="D752" s="143"/>
    </row>
    <row r="753">
      <c r="C753" s="143"/>
      <c r="D753" s="143"/>
    </row>
    <row r="754">
      <c r="C754" s="143"/>
      <c r="D754" s="143"/>
    </row>
    <row r="755">
      <c r="C755" s="143"/>
      <c r="D755" s="143"/>
    </row>
    <row r="756">
      <c r="C756" s="143"/>
      <c r="D756" s="143"/>
    </row>
    <row r="757">
      <c r="C757" s="143"/>
      <c r="D757" s="143"/>
    </row>
    <row r="758">
      <c r="C758" s="143"/>
      <c r="D758" s="143"/>
    </row>
    <row r="759">
      <c r="C759" s="143"/>
      <c r="D759" s="143"/>
    </row>
    <row r="760">
      <c r="C760" s="143"/>
      <c r="D760" s="143"/>
    </row>
    <row r="761">
      <c r="C761" s="143"/>
      <c r="D761" s="143"/>
    </row>
    <row r="762">
      <c r="C762" s="143"/>
      <c r="D762" s="143"/>
    </row>
    <row r="763">
      <c r="C763" s="143"/>
      <c r="D763" s="143"/>
    </row>
    <row r="764">
      <c r="C764" s="143"/>
      <c r="D764" s="143"/>
    </row>
    <row r="765">
      <c r="C765" s="143"/>
      <c r="D765" s="143"/>
    </row>
    <row r="766">
      <c r="C766" s="143"/>
      <c r="D766" s="143"/>
    </row>
    <row r="767">
      <c r="C767" s="143"/>
      <c r="D767" s="143"/>
    </row>
    <row r="768">
      <c r="C768" s="143"/>
      <c r="D768" s="143"/>
    </row>
    <row r="769">
      <c r="C769" s="143"/>
      <c r="D769" s="143"/>
    </row>
    <row r="770">
      <c r="C770" s="143"/>
      <c r="D770" s="143"/>
    </row>
    <row r="771">
      <c r="C771" s="143"/>
      <c r="D771" s="143"/>
    </row>
    <row r="772">
      <c r="C772" s="143"/>
      <c r="D772" s="143"/>
    </row>
    <row r="773">
      <c r="C773" s="143"/>
      <c r="D773" s="143"/>
    </row>
    <row r="774">
      <c r="C774" s="143"/>
      <c r="D774" s="143"/>
    </row>
    <row r="775">
      <c r="C775" s="143"/>
      <c r="D775" s="143"/>
    </row>
    <row r="776">
      <c r="C776" s="143"/>
      <c r="D776" s="143"/>
    </row>
    <row r="777">
      <c r="C777" s="143"/>
      <c r="D777" s="143"/>
    </row>
    <row r="778">
      <c r="C778" s="143"/>
      <c r="D778" s="143"/>
    </row>
    <row r="779">
      <c r="C779" s="143"/>
      <c r="D779" s="143"/>
    </row>
    <row r="780">
      <c r="C780" s="143"/>
      <c r="D780" s="143"/>
    </row>
    <row r="781">
      <c r="C781" s="143"/>
      <c r="D781" s="143"/>
    </row>
    <row r="782">
      <c r="C782" s="143"/>
      <c r="D782" s="143"/>
    </row>
    <row r="783">
      <c r="C783" s="143"/>
      <c r="D783" s="143"/>
    </row>
    <row r="784">
      <c r="C784" s="143"/>
      <c r="D784" s="143"/>
    </row>
    <row r="785">
      <c r="C785" s="143"/>
      <c r="D785" s="143"/>
    </row>
    <row r="786">
      <c r="C786" s="143"/>
      <c r="D786" s="143"/>
    </row>
    <row r="787">
      <c r="C787" s="143"/>
      <c r="D787" s="143"/>
    </row>
    <row r="788">
      <c r="C788" s="143"/>
      <c r="D788" s="143"/>
    </row>
    <row r="789">
      <c r="C789" s="143"/>
      <c r="D789" s="143"/>
    </row>
    <row r="790">
      <c r="C790" s="143"/>
      <c r="D790" s="143"/>
    </row>
    <row r="791">
      <c r="C791" s="143"/>
      <c r="D791" s="143"/>
    </row>
    <row r="792">
      <c r="C792" s="143"/>
      <c r="D792" s="143"/>
    </row>
    <row r="793">
      <c r="C793" s="143"/>
      <c r="D793" s="143"/>
    </row>
    <row r="794">
      <c r="C794" s="143"/>
      <c r="D794" s="143"/>
    </row>
    <row r="795">
      <c r="C795" s="143"/>
      <c r="D795" s="143"/>
    </row>
    <row r="796">
      <c r="C796" s="143"/>
      <c r="D796" s="143"/>
    </row>
    <row r="797">
      <c r="C797" s="143"/>
      <c r="D797" s="143"/>
    </row>
    <row r="798">
      <c r="C798" s="143"/>
      <c r="D798" s="143"/>
    </row>
    <row r="799">
      <c r="C799" s="143"/>
      <c r="D799" s="143"/>
    </row>
    <row r="800">
      <c r="C800" s="143"/>
      <c r="D800" s="143"/>
    </row>
    <row r="801">
      <c r="C801" s="143"/>
      <c r="D801" s="143"/>
    </row>
    <row r="802">
      <c r="C802" s="143"/>
      <c r="D802" s="143"/>
    </row>
    <row r="803">
      <c r="C803" s="143"/>
      <c r="D803" s="143"/>
    </row>
    <row r="804">
      <c r="C804" s="143"/>
      <c r="D804" s="143"/>
    </row>
    <row r="805">
      <c r="C805" s="143"/>
      <c r="D805" s="143"/>
    </row>
    <row r="806">
      <c r="C806" s="143"/>
      <c r="D806" s="143"/>
    </row>
    <row r="807">
      <c r="C807" s="143"/>
      <c r="D807" s="143"/>
    </row>
    <row r="808">
      <c r="C808" s="143"/>
      <c r="D808" s="143"/>
    </row>
    <row r="809">
      <c r="C809" s="143"/>
      <c r="D809" s="143"/>
    </row>
    <row r="810">
      <c r="C810" s="143"/>
      <c r="D810" s="143"/>
    </row>
    <row r="811">
      <c r="C811" s="143"/>
      <c r="D811" s="143"/>
    </row>
    <row r="812">
      <c r="C812" s="143"/>
      <c r="D812" s="143"/>
    </row>
    <row r="813">
      <c r="C813" s="143"/>
      <c r="D813" s="143"/>
    </row>
    <row r="814">
      <c r="C814" s="143"/>
      <c r="D814" s="143"/>
    </row>
    <row r="815">
      <c r="C815" s="143"/>
      <c r="D815" s="143"/>
    </row>
    <row r="816">
      <c r="C816" s="143"/>
      <c r="D816" s="143"/>
    </row>
    <row r="817">
      <c r="C817" s="143"/>
      <c r="D817" s="143"/>
    </row>
    <row r="818">
      <c r="C818" s="143"/>
      <c r="D818" s="143"/>
    </row>
    <row r="819">
      <c r="C819" s="143"/>
      <c r="D819" s="143"/>
    </row>
    <row r="820">
      <c r="C820" s="143"/>
      <c r="D820" s="143"/>
    </row>
    <row r="821">
      <c r="C821" s="143"/>
      <c r="D821" s="143"/>
    </row>
    <row r="822">
      <c r="C822" s="143"/>
      <c r="D822" s="143"/>
    </row>
    <row r="823">
      <c r="C823" s="143"/>
      <c r="D823" s="143"/>
    </row>
    <row r="824">
      <c r="C824" s="143"/>
      <c r="D824" s="143"/>
    </row>
    <row r="825">
      <c r="C825" s="143"/>
      <c r="D825" s="143"/>
    </row>
    <row r="826">
      <c r="C826" s="143"/>
      <c r="D826" s="143"/>
    </row>
    <row r="827">
      <c r="C827" s="143"/>
      <c r="D827" s="143"/>
    </row>
    <row r="828">
      <c r="C828" s="143"/>
      <c r="D828" s="143"/>
    </row>
    <row r="829">
      <c r="C829" s="143"/>
      <c r="D829" s="143"/>
    </row>
    <row r="830">
      <c r="C830" s="143"/>
      <c r="D830" s="143"/>
    </row>
    <row r="831">
      <c r="C831" s="143"/>
      <c r="D831" s="143"/>
    </row>
    <row r="832">
      <c r="C832" s="143"/>
      <c r="D832" s="143"/>
    </row>
    <row r="833">
      <c r="C833" s="143"/>
      <c r="D833" s="143"/>
    </row>
    <row r="834">
      <c r="C834" s="143"/>
      <c r="D834" s="143"/>
    </row>
    <row r="835">
      <c r="C835" s="143"/>
      <c r="D835" s="143"/>
    </row>
    <row r="836">
      <c r="C836" s="143"/>
      <c r="D836" s="143"/>
    </row>
    <row r="837">
      <c r="C837" s="143"/>
      <c r="D837" s="143"/>
    </row>
    <row r="838">
      <c r="C838" s="143"/>
      <c r="D838" s="143"/>
    </row>
    <row r="839">
      <c r="C839" s="143"/>
      <c r="D839" s="143"/>
    </row>
    <row r="840">
      <c r="C840" s="143"/>
      <c r="D840" s="143"/>
    </row>
    <row r="841">
      <c r="C841" s="143"/>
      <c r="D841" s="143"/>
    </row>
    <row r="842">
      <c r="C842" s="143"/>
      <c r="D842" s="143"/>
    </row>
    <row r="843">
      <c r="C843" s="143"/>
      <c r="D843" s="143"/>
    </row>
    <row r="844">
      <c r="C844" s="143"/>
      <c r="D844" s="143"/>
    </row>
    <row r="845">
      <c r="C845" s="143"/>
      <c r="D845" s="143"/>
    </row>
    <row r="846">
      <c r="C846" s="143"/>
      <c r="D846" s="143"/>
    </row>
    <row r="847">
      <c r="C847" s="143"/>
      <c r="D847" s="143"/>
    </row>
    <row r="848">
      <c r="C848" s="143"/>
      <c r="D848" s="143"/>
    </row>
    <row r="849">
      <c r="C849" s="143"/>
      <c r="D849" s="143"/>
    </row>
    <row r="850">
      <c r="C850" s="143"/>
      <c r="D850" s="143"/>
    </row>
    <row r="851">
      <c r="C851" s="143"/>
      <c r="D851" s="143"/>
    </row>
    <row r="852">
      <c r="C852" s="143"/>
      <c r="D852" s="143"/>
    </row>
    <row r="853">
      <c r="C853" s="143"/>
      <c r="D853" s="143"/>
    </row>
    <row r="854">
      <c r="C854" s="143"/>
      <c r="D854" s="143"/>
    </row>
    <row r="855">
      <c r="C855" s="143"/>
      <c r="D855" s="143"/>
    </row>
    <row r="856">
      <c r="C856" s="143"/>
      <c r="D856" s="143"/>
    </row>
    <row r="857">
      <c r="C857" s="143"/>
      <c r="D857" s="143"/>
    </row>
    <row r="858">
      <c r="C858" s="143"/>
      <c r="D858" s="143"/>
    </row>
    <row r="859">
      <c r="C859" s="143"/>
      <c r="D859" s="143"/>
    </row>
    <row r="860">
      <c r="C860" s="143"/>
      <c r="D860" s="143"/>
    </row>
    <row r="861">
      <c r="C861" s="143"/>
      <c r="D861" s="143"/>
    </row>
    <row r="862">
      <c r="C862" s="143"/>
      <c r="D862" s="143"/>
    </row>
    <row r="863">
      <c r="C863" s="143"/>
      <c r="D863" s="143"/>
    </row>
    <row r="864">
      <c r="C864" s="143"/>
      <c r="D864" s="143"/>
    </row>
    <row r="865">
      <c r="C865" s="143"/>
      <c r="D865" s="143"/>
    </row>
    <row r="866">
      <c r="C866" s="143"/>
      <c r="D866" s="143"/>
    </row>
    <row r="867">
      <c r="C867" s="143"/>
      <c r="D867" s="143"/>
    </row>
    <row r="868">
      <c r="C868" s="143"/>
      <c r="D868" s="143"/>
    </row>
    <row r="869">
      <c r="C869" s="143"/>
      <c r="D869" s="143"/>
    </row>
    <row r="870">
      <c r="C870" s="143"/>
      <c r="D870" s="143"/>
    </row>
    <row r="871">
      <c r="C871" s="143"/>
      <c r="D871" s="143"/>
    </row>
    <row r="872">
      <c r="C872" s="143"/>
      <c r="D872" s="143"/>
    </row>
    <row r="873">
      <c r="C873" s="143"/>
      <c r="D873" s="143"/>
    </row>
    <row r="874">
      <c r="C874" s="143"/>
      <c r="D874" s="143"/>
    </row>
    <row r="875">
      <c r="C875" s="143"/>
      <c r="D875" s="143"/>
    </row>
    <row r="876">
      <c r="C876" s="143"/>
      <c r="D876" s="143"/>
    </row>
    <row r="877">
      <c r="C877" s="143"/>
      <c r="D877" s="143"/>
    </row>
    <row r="878">
      <c r="C878" s="143"/>
      <c r="D878" s="143"/>
    </row>
    <row r="879">
      <c r="C879" s="143"/>
      <c r="D879" s="143"/>
    </row>
    <row r="880">
      <c r="C880" s="143"/>
      <c r="D880" s="143"/>
    </row>
    <row r="881">
      <c r="C881" s="143"/>
      <c r="D881" s="143"/>
    </row>
    <row r="882">
      <c r="C882" s="143"/>
      <c r="D882" s="143"/>
    </row>
    <row r="883">
      <c r="C883" s="143"/>
      <c r="D883" s="143"/>
    </row>
    <row r="884">
      <c r="C884" s="143"/>
      <c r="D884" s="143"/>
    </row>
    <row r="885">
      <c r="C885" s="143"/>
      <c r="D885" s="143"/>
    </row>
    <row r="886">
      <c r="C886" s="143"/>
      <c r="D886" s="143"/>
    </row>
    <row r="887">
      <c r="C887" s="143"/>
      <c r="D887" s="143"/>
    </row>
    <row r="888">
      <c r="C888" s="143"/>
      <c r="D888" s="143"/>
    </row>
    <row r="889">
      <c r="C889" s="143"/>
      <c r="D889" s="143"/>
    </row>
    <row r="890">
      <c r="C890" s="143"/>
      <c r="D890" s="143"/>
    </row>
    <row r="891">
      <c r="C891" s="143"/>
      <c r="D891" s="143"/>
    </row>
    <row r="892">
      <c r="C892" s="143"/>
      <c r="D892" s="143"/>
    </row>
    <row r="893">
      <c r="C893" s="143"/>
      <c r="D893" s="143"/>
    </row>
    <row r="894">
      <c r="C894" s="143"/>
      <c r="D894" s="143"/>
    </row>
    <row r="895">
      <c r="C895" s="143"/>
      <c r="D895" s="143"/>
    </row>
    <row r="896">
      <c r="C896" s="143"/>
      <c r="D896" s="143"/>
    </row>
    <row r="897">
      <c r="C897" s="143"/>
      <c r="D897" s="143"/>
    </row>
    <row r="898">
      <c r="C898" s="143"/>
      <c r="D898" s="143"/>
    </row>
    <row r="899">
      <c r="C899" s="143"/>
      <c r="D899" s="143"/>
    </row>
    <row r="900">
      <c r="C900" s="143"/>
      <c r="D900" s="143"/>
    </row>
    <row r="901">
      <c r="C901" s="143"/>
      <c r="D901" s="143"/>
    </row>
    <row r="902">
      <c r="C902" s="143"/>
      <c r="D902" s="143"/>
    </row>
    <row r="903">
      <c r="C903" s="143"/>
      <c r="D903" s="143"/>
    </row>
    <row r="904">
      <c r="C904" s="143"/>
      <c r="D904" s="143"/>
    </row>
    <row r="905">
      <c r="C905" s="143"/>
      <c r="D905" s="143"/>
    </row>
    <row r="906">
      <c r="C906" s="143"/>
      <c r="D906" s="143"/>
    </row>
    <row r="907">
      <c r="C907" s="143"/>
      <c r="D907" s="143"/>
    </row>
    <row r="908">
      <c r="C908" s="143"/>
      <c r="D908" s="143"/>
    </row>
    <row r="909">
      <c r="C909" s="143"/>
      <c r="D909" s="143"/>
    </row>
    <row r="910">
      <c r="C910" s="143"/>
      <c r="D910" s="143"/>
    </row>
    <row r="911">
      <c r="C911" s="143"/>
      <c r="D911" s="143"/>
    </row>
    <row r="912">
      <c r="C912" s="143"/>
      <c r="D912" s="143"/>
    </row>
    <row r="913">
      <c r="C913" s="143"/>
      <c r="D913" s="143"/>
    </row>
    <row r="914">
      <c r="C914" s="143"/>
      <c r="D914" s="143"/>
    </row>
    <row r="915">
      <c r="C915" s="143"/>
      <c r="D915" s="143"/>
    </row>
    <row r="916">
      <c r="C916" s="143"/>
      <c r="D916" s="143"/>
    </row>
    <row r="917">
      <c r="C917" s="143"/>
      <c r="D917" s="143"/>
    </row>
    <row r="918">
      <c r="C918" s="143"/>
      <c r="D918" s="143"/>
    </row>
    <row r="919">
      <c r="C919" s="143"/>
      <c r="D919" s="143"/>
    </row>
    <row r="920">
      <c r="C920" s="143"/>
      <c r="D920" s="143"/>
    </row>
    <row r="921">
      <c r="C921" s="143"/>
      <c r="D921" s="143"/>
    </row>
    <row r="922">
      <c r="C922" s="143"/>
      <c r="D922" s="143"/>
    </row>
    <row r="923">
      <c r="C923" s="143"/>
      <c r="D923" s="143"/>
    </row>
    <row r="924">
      <c r="C924" s="143"/>
      <c r="D924" s="143"/>
    </row>
    <row r="925">
      <c r="C925" s="143"/>
      <c r="D925" s="143"/>
    </row>
    <row r="926">
      <c r="C926" s="143"/>
      <c r="D926" s="143"/>
    </row>
    <row r="927">
      <c r="C927" s="143"/>
      <c r="D927" s="143"/>
    </row>
    <row r="928">
      <c r="C928" s="143"/>
      <c r="D928" s="143"/>
    </row>
    <row r="929">
      <c r="C929" s="143"/>
      <c r="D929" s="143"/>
    </row>
    <row r="930">
      <c r="C930" s="143"/>
      <c r="D930" s="143"/>
    </row>
    <row r="931">
      <c r="C931" s="143"/>
      <c r="D931" s="143"/>
    </row>
    <row r="932">
      <c r="C932" s="143"/>
      <c r="D932" s="143"/>
    </row>
    <row r="933">
      <c r="C933" s="143"/>
      <c r="D933" s="143"/>
    </row>
    <row r="934">
      <c r="C934" s="143"/>
      <c r="D934" s="143"/>
    </row>
    <row r="935">
      <c r="C935" s="143"/>
      <c r="D935" s="143"/>
    </row>
    <row r="936">
      <c r="C936" s="143"/>
      <c r="D936" s="143"/>
    </row>
    <row r="937">
      <c r="C937" s="143"/>
      <c r="D937" s="143"/>
    </row>
    <row r="938">
      <c r="C938" s="143"/>
      <c r="D938" s="143"/>
    </row>
    <row r="939">
      <c r="C939" s="143"/>
      <c r="D939" s="143"/>
    </row>
    <row r="940">
      <c r="C940" s="143"/>
      <c r="D940" s="143"/>
    </row>
    <row r="941">
      <c r="C941" s="143"/>
      <c r="D941" s="143"/>
    </row>
    <row r="942">
      <c r="C942" s="143"/>
      <c r="D942" s="143"/>
    </row>
    <row r="943">
      <c r="C943" s="143"/>
      <c r="D943" s="143"/>
    </row>
    <row r="944">
      <c r="C944" s="143"/>
      <c r="D944" s="143"/>
    </row>
    <row r="945">
      <c r="C945" s="143"/>
      <c r="D945" s="143"/>
    </row>
    <row r="946">
      <c r="C946" s="143"/>
      <c r="D946" s="143"/>
    </row>
    <row r="947">
      <c r="C947" s="143"/>
      <c r="D947" s="143"/>
    </row>
    <row r="948">
      <c r="C948" s="143"/>
      <c r="D948" s="143"/>
    </row>
    <row r="949">
      <c r="C949" s="143"/>
      <c r="D949" s="143"/>
    </row>
    <row r="950">
      <c r="C950" s="143"/>
      <c r="D950" s="143"/>
    </row>
    <row r="951">
      <c r="C951" s="143"/>
      <c r="D951" s="143"/>
    </row>
    <row r="952">
      <c r="C952" s="143"/>
      <c r="D952" s="143"/>
    </row>
    <row r="953">
      <c r="C953" s="143"/>
      <c r="D953" s="143"/>
    </row>
    <row r="954">
      <c r="C954" s="143"/>
      <c r="D954" s="143"/>
    </row>
    <row r="955">
      <c r="C955" s="143"/>
      <c r="D955" s="143"/>
    </row>
    <row r="956">
      <c r="C956" s="143"/>
      <c r="D956" s="143"/>
    </row>
    <row r="957">
      <c r="C957" s="143"/>
      <c r="D957" s="143"/>
    </row>
    <row r="958">
      <c r="C958" s="143"/>
      <c r="D958" s="143"/>
    </row>
    <row r="959">
      <c r="C959" s="143"/>
      <c r="D959" s="143"/>
    </row>
    <row r="960">
      <c r="C960" s="143"/>
      <c r="D960" s="143"/>
    </row>
    <row r="961">
      <c r="C961" s="143"/>
      <c r="D961" s="143"/>
    </row>
    <row r="962">
      <c r="C962" s="143"/>
      <c r="D962" s="143"/>
    </row>
    <row r="963">
      <c r="C963" s="143"/>
      <c r="D963" s="143"/>
    </row>
    <row r="964">
      <c r="C964" s="143"/>
      <c r="D964" s="143"/>
    </row>
    <row r="965">
      <c r="C965" s="143"/>
      <c r="D965" s="143"/>
    </row>
    <row r="966">
      <c r="C966" s="143"/>
      <c r="D966" s="143"/>
    </row>
    <row r="967">
      <c r="C967" s="143"/>
      <c r="D967" s="143"/>
    </row>
    <row r="968">
      <c r="C968" s="143"/>
      <c r="D968" s="143"/>
    </row>
    <row r="969">
      <c r="C969" s="143"/>
      <c r="D969" s="143"/>
    </row>
    <row r="970">
      <c r="C970" s="143"/>
      <c r="D970" s="143"/>
    </row>
    <row r="971">
      <c r="C971" s="143"/>
      <c r="D971" s="143"/>
    </row>
    <row r="972">
      <c r="C972" s="143"/>
      <c r="D972" s="143"/>
    </row>
    <row r="973">
      <c r="C973" s="143"/>
      <c r="D973" s="143"/>
    </row>
    <row r="974">
      <c r="C974" s="143"/>
      <c r="D974" s="143"/>
    </row>
    <row r="975">
      <c r="C975" s="143"/>
      <c r="D975" s="143"/>
    </row>
    <row r="976">
      <c r="C976" s="143"/>
      <c r="D976" s="143"/>
    </row>
    <row r="977">
      <c r="C977" s="143"/>
      <c r="D977" s="143"/>
    </row>
    <row r="978">
      <c r="C978" s="143"/>
      <c r="D978" s="143"/>
    </row>
    <row r="979">
      <c r="C979" s="143"/>
      <c r="D979" s="143"/>
    </row>
    <row r="980">
      <c r="C980" s="143"/>
      <c r="D980" s="143"/>
    </row>
    <row r="981">
      <c r="C981" s="143"/>
      <c r="D981" s="143"/>
    </row>
    <row r="982">
      <c r="C982" s="143"/>
      <c r="D982" s="143"/>
    </row>
    <row r="983">
      <c r="C983" s="143"/>
      <c r="D983" s="143"/>
    </row>
    <row r="984">
      <c r="C984" s="143"/>
      <c r="D984" s="143"/>
    </row>
    <row r="985">
      <c r="C985" s="143"/>
      <c r="D985" s="143"/>
    </row>
    <row r="986">
      <c r="C986" s="143"/>
      <c r="D986" s="143"/>
    </row>
    <row r="987">
      <c r="C987" s="143"/>
      <c r="D987" s="143"/>
    </row>
    <row r="988">
      <c r="C988" s="143"/>
      <c r="D988" s="143"/>
    </row>
    <row r="989">
      <c r="C989" s="143"/>
      <c r="D989" s="143"/>
    </row>
    <row r="990">
      <c r="C990" s="143"/>
      <c r="D990" s="143"/>
    </row>
    <row r="991">
      <c r="C991" s="143"/>
      <c r="D991" s="143"/>
    </row>
    <row r="992">
      <c r="C992" s="143"/>
      <c r="D992" s="143"/>
    </row>
    <row r="993">
      <c r="C993" s="143"/>
      <c r="D993" s="143"/>
    </row>
    <row r="994">
      <c r="C994" s="143"/>
      <c r="D994" s="143"/>
    </row>
    <row r="995">
      <c r="C995" s="143"/>
      <c r="D995" s="143"/>
    </row>
    <row r="996">
      <c r="C996" s="143"/>
      <c r="D996" s="143"/>
    </row>
    <row r="997">
      <c r="C997" s="143"/>
      <c r="D997" s="143"/>
    </row>
    <row r="998">
      <c r="C998" s="143"/>
      <c r="D998" s="143"/>
    </row>
    <row r="999">
      <c r="C999" s="143"/>
      <c r="D999" s="143"/>
    </row>
    <row r="1000">
      <c r="C1000" s="143"/>
      <c r="D1000" s="143"/>
    </row>
  </sheetData>
  <hyperlinks>
    <hyperlink r:id="rId1" ref="A4"/>
    <hyperlink r:id="rId2" ref="A5"/>
    <hyperlink r:id="rId3" ref="A6"/>
    <hyperlink r:id="rId4" ref="A7"/>
    <hyperlink r:id="rId5" ref="A8"/>
    <hyperlink r:id="rId6" ref="A9"/>
    <hyperlink r:id="rId7" ref="A10"/>
    <hyperlink r:id="rId8" ref="A11"/>
    <hyperlink r:id="rId9" ref="A12"/>
    <hyperlink r:id="rId10" ref="A13"/>
    <hyperlink r:id="rId11" ref="A14"/>
    <hyperlink r:id="rId12" ref="A15"/>
    <hyperlink r:id="rId13" ref="A16"/>
    <hyperlink r:id="rId14" ref="A17"/>
    <hyperlink r:id="rId15" ref="A18"/>
    <hyperlink r:id="rId16" ref="A19"/>
    <hyperlink r:id="rId17" ref="A20"/>
    <hyperlink r:id="rId18" ref="A21"/>
    <hyperlink r:id="rId19" ref="A22"/>
    <hyperlink r:id="rId20" ref="A23"/>
    <hyperlink r:id="rId21" ref="A24"/>
    <hyperlink r:id="rId22" ref="A25"/>
    <hyperlink r:id="rId23" ref="A26"/>
    <hyperlink r:id="rId24" ref="A27"/>
    <hyperlink r:id="rId25" ref="A28"/>
    <hyperlink r:id="rId26" ref="A29"/>
    <hyperlink r:id="rId27" ref="A30"/>
    <hyperlink r:id="rId28" ref="A31"/>
    <hyperlink r:id="rId29" ref="A32"/>
    <hyperlink r:id="rId30" ref="A33"/>
    <hyperlink r:id="rId31" ref="A34"/>
    <hyperlink r:id="rId32" ref="A35"/>
    <hyperlink r:id="rId33" ref="A36"/>
    <hyperlink r:id="rId34" ref="A37"/>
    <hyperlink r:id="rId35" ref="A38"/>
    <hyperlink r:id="rId36" ref="A39"/>
    <hyperlink r:id="rId37" ref="A40"/>
    <hyperlink r:id="rId38" ref="A41"/>
    <hyperlink r:id="rId39" ref="A42"/>
    <hyperlink r:id="rId40" ref="A43"/>
    <hyperlink r:id="rId41" ref="A44"/>
    <hyperlink r:id="rId42" ref="A45"/>
    <hyperlink r:id="rId43" ref="A46"/>
    <hyperlink r:id="rId44" ref="A47"/>
    <hyperlink r:id="rId45" ref="A48"/>
    <hyperlink r:id="rId46" ref="A49"/>
    <hyperlink r:id="rId47" ref="A50"/>
    <hyperlink r:id="rId48" ref="A51"/>
    <hyperlink r:id="rId49" ref="A52"/>
    <hyperlink r:id="rId50" ref="A53"/>
    <hyperlink r:id="rId51" ref="A54"/>
    <hyperlink r:id="rId52" ref="A55"/>
    <hyperlink r:id="rId53" ref="A56"/>
    <hyperlink r:id="rId54" ref="A57"/>
    <hyperlink r:id="rId55" ref="A58"/>
    <hyperlink r:id="rId56" ref="A59"/>
    <hyperlink r:id="rId57" ref="A60"/>
    <hyperlink r:id="rId58" ref="A61"/>
    <hyperlink r:id="rId59" ref="A62"/>
    <hyperlink r:id="rId60" ref="A63"/>
    <hyperlink r:id="rId61" ref="A64"/>
    <hyperlink r:id="rId62" ref="A65"/>
    <hyperlink r:id="rId63" ref="A66"/>
    <hyperlink r:id="rId64" ref="A67"/>
    <hyperlink r:id="rId65" ref="A68"/>
    <hyperlink r:id="rId66" ref="A69"/>
    <hyperlink r:id="rId67" ref="A70"/>
    <hyperlink r:id="rId68" ref="A71"/>
    <hyperlink r:id="rId69" ref="A72"/>
    <hyperlink r:id="rId70" ref="A73"/>
    <hyperlink r:id="rId71" ref="A74"/>
    <hyperlink r:id="rId72" ref="A75"/>
    <hyperlink r:id="rId73" ref="A76"/>
    <hyperlink r:id="rId74" ref="A77"/>
    <hyperlink r:id="rId75" ref="A78"/>
    <hyperlink r:id="rId76" ref="A79"/>
    <hyperlink r:id="rId77" ref="A80"/>
    <hyperlink r:id="rId78" ref="A81"/>
    <hyperlink r:id="rId79" ref="A82"/>
    <hyperlink r:id="rId80" ref="A83"/>
    <hyperlink r:id="rId81" ref="A84"/>
    <hyperlink r:id="rId82" ref="A85"/>
    <hyperlink r:id="rId83" ref="A86"/>
    <hyperlink r:id="rId84" ref="A87"/>
    <hyperlink r:id="rId85" ref="A88"/>
    <hyperlink r:id="rId86" ref="A89"/>
    <hyperlink r:id="rId87" ref="A92"/>
    <hyperlink r:id="rId88" ref="A93"/>
    <hyperlink r:id="rId89" ref="A94"/>
    <hyperlink r:id="rId90" ref="A95"/>
    <hyperlink r:id="rId91" ref="A96"/>
    <hyperlink r:id="rId92" ref="A97"/>
    <hyperlink r:id="rId93" ref="A98"/>
    <hyperlink r:id="rId94" ref="A99"/>
    <hyperlink r:id="rId95" ref="A100"/>
    <hyperlink r:id="rId96" ref="A101"/>
    <hyperlink r:id="rId97" ref="A102"/>
    <hyperlink r:id="rId98" ref="A103"/>
    <hyperlink r:id="rId99" ref="A104"/>
    <hyperlink r:id="rId100" ref="A105"/>
    <hyperlink r:id="rId101" ref="A106"/>
    <hyperlink r:id="rId102" ref="A107"/>
    <hyperlink r:id="rId103" ref="A108"/>
    <hyperlink r:id="rId104" ref="A109"/>
    <hyperlink r:id="rId105" ref="A110"/>
    <hyperlink r:id="rId106" ref="A111"/>
    <hyperlink r:id="rId107" ref="A112"/>
    <hyperlink r:id="rId108" ref="A113"/>
    <hyperlink r:id="rId109" ref="A114"/>
    <hyperlink r:id="rId110" ref="A115"/>
    <hyperlink r:id="rId111" ref="A116"/>
    <hyperlink r:id="rId112" ref="A117"/>
    <hyperlink r:id="rId113" ref="A118"/>
    <hyperlink r:id="rId114" ref="A119"/>
    <hyperlink r:id="rId115" ref="A120"/>
    <hyperlink r:id="rId116" ref="A121"/>
    <hyperlink r:id="rId117" ref="A122"/>
    <hyperlink r:id="rId118" ref="A123"/>
    <hyperlink r:id="rId119" ref="A124"/>
    <hyperlink r:id="rId120" ref="A125"/>
    <hyperlink r:id="rId121" ref="A126"/>
    <hyperlink r:id="rId122" ref="A127"/>
    <hyperlink r:id="rId123" ref="A128"/>
    <hyperlink r:id="rId124" ref="A129"/>
    <hyperlink r:id="rId125" ref="A130"/>
    <hyperlink r:id="rId126" ref="A131"/>
    <hyperlink r:id="rId127" ref="A132"/>
    <hyperlink r:id="rId128" ref="A133"/>
    <hyperlink r:id="rId129" ref="A134"/>
    <hyperlink r:id="rId130" ref="A135"/>
    <hyperlink r:id="rId131" ref="A136"/>
    <hyperlink r:id="rId132" ref="A137"/>
    <hyperlink r:id="rId133" ref="A138"/>
    <hyperlink r:id="rId134" ref="A139"/>
    <hyperlink r:id="rId135" ref="A140"/>
    <hyperlink r:id="rId136" ref="A141"/>
    <hyperlink r:id="rId137" ref="A142"/>
    <hyperlink r:id="rId138" ref="A143"/>
    <hyperlink r:id="rId139" ref="A144"/>
    <hyperlink r:id="rId140" ref="A145"/>
    <hyperlink r:id="rId141" ref="A146"/>
    <hyperlink r:id="rId142" ref="A147"/>
    <hyperlink r:id="rId143" ref="A148"/>
    <hyperlink r:id="rId144" ref="A149"/>
    <hyperlink r:id="rId145" ref="A150"/>
    <hyperlink r:id="rId146" ref="A151"/>
    <hyperlink r:id="rId147" ref="A152"/>
    <hyperlink r:id="rId148" ref="A153"/>
    <hyperlink r:id="rId149" ref="A154"/>
    <hyperlink r:id="rId150" ref="A155"/>
    <hyperlink r:id="rId151" ref="A156"/>
    <hyperlink r:id="rId152" ref="A157"/>
    <hyperlink r:id="rId153" ref="A158"/>
    <hyperlink r:id="rId154" ref="A159"/>
    <hyperlink r:id="rId155" ref="A160"/>
    <hyperlink r:id="rId156" ref="A161"/>
    <hyperlink r:id="rId157" ref="A162"/>
    <hyperlink r:id="rId158" ref="A163"/>
    <hyperlink r:id="rId159" ref="A164"/>
    <hyperlink r:id="rId160" ref="A165"/>
    <hyperlink r:id="rId161" ref="A166"/>
    <hyperlink r:id="rId162" ref="A167"/>
    <hyperlink r:id="rId163" ref="A168"/>
    <hyperlink r:id="rId164" ref="A169"/>
    <hyperlink r:id="rId165" ref="A170"/>
    <hyperlink r:id="rId166" ref="A171"/>
    <hyperlink r:id="rId167" ref="A172"/>
    <hyperlink r:id="rId168" ref="A173"/>
    <hyperlink r:id="rId169" ref="A174"/>
    <hyperlink r:id="rId170" ref="A175"/>
    <hyperlink r:id="rId171" ref="A176"/>
    <hyperlink r:id="rId172" ref="A177"/>
    <hyperlink r:id="rId173" ref="A178"/>
    <hyperlink r:id="rId174" ref="A179"/>
    <hyperlink r:id="rId175" ref="A180"/>
    <hyperlink r:id="rId176" ref="A181"/>
    <hyperlink r:id="rId177" ref="A182"/>
    <hyperlink r:id="rId178" ref="A183"/>
    <hyperlink r:id="rId179" ref="A184"/>
    <hyperlink r:id="rId180" ref="A185"/>
    <hyperlink r:id="rId181" ref="A186"/>
    <hyperlink r:id="rId182" ref="A187"/>
    <hyperlink r:id="rId183" ref="A188"/>
    <hyperlink r:id="rId184" ref="A189"/>
    <hyperlink r:id="rId185" ref="A190"/>
    <hyperlink r:id="rId186" ref="A191"/>
    <hyperlink r:id="rId187" ref="A192"/>
    <hyperlink r:id="rId188" ref="A193"/>
    <hyperlink r:id="rId189" ref="A194"/>
    <hyperlink r:id="rId190" ref="A195"/>
    <hyperlink r:id="rId191" ref="A196"/>
    <hyperlink r:id="rId192" ref="A197"/>
    <hyperlink r:id="rId193" ref="A198"/>
    <hyperlink r:id="rId194" ref="A199"/>
    <hyperlink r:id="rId195" ref="A200"/>
    <hyperlink r:id="rId196" ref="A201"/>
    <hyperlink r:id="rId197" ref="A202"/>
    <hyperlink r:id="rId198" ref="A203"/>
    <hyperlink r:id="rId199" ref="A204"/>
    <hyperlink r:id="rId200" ref="A205"/>
    <hyperlink r:id="rId201" ref="A206"/>
    <hyperlink r:id="rId202" ref="A207"/>
    <hyperlink r:id="rId203" ref="A208"/>
    <hyperlink r:id="rId204" ref="A209"/>
    <hyperlink r:id="rId205" ref="A210"/>
    <hyperlink r:id="rId206" ref="A211"/>
    <hyperlink r:id="rId207" ref="A212"/>
    <hyperlink r:id="rId208" ref="A213"/>
    <hyperlink r:id="rId209" ref="A214"/>
    <hyperlink r:id="rId210" ref="A215"/>
    <hyperlink r:id="rId211" ref="A216"/>
    <hyperlink r:id="rId212" ref="A217"/>
    <hyperlink r:id="rId213" ref="A218"/>
    <hyperlink r:id="rId214" ref="A219"/>
    <hyperlink r:id="rId215" ref="A220"/>
    <hyperlink r:id="rId216" ref="A221"/>
    <hyperlink r:id="rId217" ref="A222"/>
    <hyperlink r:id="rId218" ref="A223"/>
    <hyperlink r:id="rId219" ref="A224"/>
    <hyperlink r:id="rId220" ref="A225"/>
    <hyperlink r:id="rId221" ref="A226"/>
    <hyperlink r:id="rId222" ref="A227"/>
    <hyperlink r:id="rId223" ref="A228"/>
    <hyperlink r:id="rId224" ref="A229"/>
    <hyperlink r:id="rId225" ref="A230"/>
    <hyperlink r:id="rId226" ref="A231"/>
    <hyperlink r:id="rId227" ref="A232"/>
    <hyperlink r:id="rId228" ref="A233"/>
    <hyperlink r:id="rId229" ref="A234"/>
    <hyperlink r:id="rId230" ref="A235"/>
    <hyperlink r:id="rId231" ref="A236"/>
    <hyperlink r:id="rId232" ref="A237"/>
    <hyperlink r:id="rId233" ref="A238"/>
    <hyperlink r:id="rId234" ref="A239"/>
    <hyperlink r:id="rId235" ref="A240"/>
    <hyperlink r:id="rId236" ref="A241"/>
    <hyperlink r:id="rId237" ref="A242"/>
    <hyperlink r:id="rId238" ref="A243"/>
    <hyperlink r:id="rId239" ref="A244"/>
    <hyperlink r:id="rId240" ref="A245"/>
    <hyperlink r:id="rId241" ref="A246"/>
    <hyperlink r:id="rId242" ref="A247"/>
    <hyperlink r:id="rId243" ref="A248"/>
    <hyperlink r:id="rId244" ref="A249"/>
    <hyperlink r:id="rId245" ref="A250"/>
    <hyperlink r:id="rId246" ref="A251"/>
    <hyperlink r:id="rId247" ref="A252"/>
    <hyperlink r:id="rId248" ref="A253"/>
    <hyperlink r:id="rId249" ref="A254"/>
    <hyperlink r:id="rId250" ref="A255"/>
    <hyperlink r:id="rId251" ref="A256"/>
    <hyperlink r:id="rId252" ref="A257"/>
    <hyperlink r:id="rId253" ref="A258"/>
    <hyperlink r:id="rId254" ref="A259"/>
    <hyperlink r:id="rId255" ref="B259"/>
    <hyperlink r:id="rId256" ref="A260"/>
    <hyperlink r:id="rId257" ref="A261"/>
    <hyperlink r:id="rId258" ref="A262"/>
    <hyperlink r:id="rId259" ref="A263"/>
    <hyperlink r:id="rId260" ref="A264"/>
    <hyperlink r:id="rId261" ref="A265"/>
    <hyperlink r:id="rId262" ref="A266"/>
    <hyperlink r:id="rId263" ref="A267"/>
    <hyperlink r:id="rId264" ref="A268"/>
    <hyperlink r:id="rId265" ref="A269"/>
    <hyperlink r:id="rId266" ref="A270"/>
    <hyperlink r:id="rId267" ref="A271"/>
    <hyperlink r:id="rId268" ref="A272"/>
    <hyperlink r:id="rId269" ref="A273"/>
    <hyperlink r:id="rId270" ref="A274"/>
    <hyperlink r:id="rId271" ref="A275"/>
    <hyperlink r:id="rId272" ref="A276"/>
    <hyperlink r:id="rId273" ref="A277"/>
    <hyperlink r:id="rId274" ref="A278"/>
    <hyperlink r:id="rId275" ref="A279"/>
    <hyperlink r:id="rId276" ref="A280"/>
    <hyperlink r:id="rId277" ref="A281"/>
    <hyperlink r:id="rId278" ref="A282"/>
    <hyperlink r:id="rId279" ref="A283"/>
    <hyperlink r:id="rId280" ref="A284"/>
    <hyperlink r:id="rId281" ref="A285"/>
    <hyperlink r:id="rId282" ref="A286"/>
    <hyperlink r:id="rId283" ref="A287"/>
    <hyperlink r:id="rId284" ref="A288"/>
    <hyperlink r:id="rId285" ref="A289"/>
    <hyperlink r:id="rId286" ref="A290"/>
    <hyperlink r:id="rId287" ref="A291"/>
    <hyperlink r:id="rId288" ref="A292"/>
    <hyperlink r:id="rId289" ref="A293"/>
    <hyperlink r:id="rId290" ref="A294"/>
    <hyperlink r:id="rId291" ref="A295"/>
    <hyperlink r:id="rId292" ref="A296"/>
    <hyperlink r:id="rId293" ref="A297"/>
    <hyperlink r:id="rId294" ref="A298"/>
    <hyperlink r:id="rId295" ref="A299"/>
    <hyperlink r:id="rId296" ref="A300"/>
    <hyperlink r:id="rId297" ref="A301"/>
    <hyperlink r:id="rId298" ref="A302"/>
    <hyperlink r:id="rId299" ref="A303"/>
    <hyperlink r:id="rId300" ref="A304"/>
    <hyperlink r:id="rId301" ref="A305"/>
    <hyperlink r:id="rId302" ref="A306"/>
    <hyperlink r:id="rId303" ref="A307"/>
    <hyperlink r:id="rId304" ref="A308"/>
    <hyperlink r:id="rId305" ref="A309"/>
    <hyperlink r:id="rId306" ref="A310"/>
    <hyperlink r:id="rId307" ref="B310"/>
    <hyperlink r:id="rId308" ref="A311"/>
    <hyperlink r:id="rId309" ref="A312"/>
    <hyperlink r:id="rId310" ref="A313"/>
    <hyperlink r:id="rId311" ref="A314"/>
    <hyperlink r:id="rId312" ref="A315"/>
    <hyperlink r:id="rId313" ref="A316"/>
    <hyperlink r:id="rId314" ref="A317"/>
    <hyperlink r:id="rId315" ref="A318"/>
    <hyperlink r:id="rId316" ref="A319"/>
    <hyperlink r:id="rId317" ref="A320"/>
    <hyperlink r:id="rId318" ref="A321"/>
    <hyperlink r:id="rId319" ref="A322"/>
    <hyperlink r:id="rId320" ref="A323"/>
    <hyperlink r:id="rId321" ref="A324"/>
    <hyperlink r:id="rId322" ref="A325"/>
    <hyperlink r:id="rId323" ref="A326"/>
    <hyperlink r:id="rId324" ref="A327"/>
    <hyperlink r:id="rId325" ref="A328"/>
    <hyperlink r:id="rId326" ref="A329"/>
    <hyperlink r:id="rId327" ref="A330"/>
    <hyperlink r:id="rId328" ref="A331"/>
    <hyperlink r:id="rId329" ref="A332"/>
    <hyperlink r:id="rId330" ref="A333"/>
    <hyperlink r:id="rId331" ref="A334"/>
    <hyperlink r:id="rId332" ref="A335"/>
  </hyperlinks>
  <printOptions/>
  <pageMargins bottom="0.75" footer="0.0" header="0.0" left="0.7" right="0.7" top="0.75"/>
  <pageSetup orientation="landscape"/>
  <drawing r:id="rId33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2" max="2" width="36.29"/>
    <col customWidth="1" min="3" max="3" width="22.0"/>
    <col customWidth="1" min="4" max="4" width="22.43"/>
    <col customWidth="1" min="5" max="5" width="25.14"/>
    <col customWidth="1" min="6" max="6" width="16.43"/>
    <col customWidth="1" min="7" max="7" width="21.29"/>
  </cols>
  <sheetData>
    <row r="1" ht="15.0" customHeight="1">
      <c r="A1" s="90"/>
      <c r="B1" s="90"/>
      <c r="C1" s="90"/>
      <c r="D1" s="90"/>
      <c r="E1" s="90"/>
      <c r="F1" s="90"/>
      <c r="G1" s="90"/>
      <c r="H1" s="90"/>
      <c r="I1" s="90"/>
      <c r="J1" s="90"/>
      <c r="K1" s="90"/>
      <c r="L1" s="90"/>
      <c r="M1" s="90"/>
      <c r="N1" s="90"/>
      <c r="O1" s="90"/>
      <c r="P1" s="90"/>
      <c r="Q1" s="90"/>
      <c r="R1" s="90"/>
      <c r="S1" s="90"/>
      <c r="T1" s="90"/>
      <c r="U1" s="90"/>
      <c r="V1" s="90"/>
      <c r="W1" s="90"/>
      <c r="X1" s="90"/>
    </row>
    <row r="2" ht="15.0" customHeight="1">
      <c r="A2" s="90"/>
      <c r="B2" s="90"/>
      <c r="C2" s="90"/>
      <c r="D2" s="90"/>
      <c r="E2" s="90"/>
      <c r="F2" s="90"/>
      <c r="G2" s="90"/>
      <c r="H2" s="90"/>
      <c r="I2" s="90"/>
      <c r="J2" s="90"/>
      <c r="K2" s="90"/>
      <c r="L2" s="90"/>
      <c r="M2" s="90"/>
      <c r="N2" s="90"/>
      <c r="O2" s="90"/>
      <c r="P2" s="90"/>
      <c r="Q2" s="90"/>
      <c r="R2" s="90"/>
      <c r="S2" s="90"/>
      <c r="T2" s="90"/>
      <c r="U2" s="90"/>
      <c r="V2" s="90"/>
      <c r="W2" s="90"/>
      <c r="X2" s="90"/>
    </row>
    <row r="3" ht="15.0" customHeight="1">
      <c r="A3" s="90"/>
      <c r="B3" s="168" t="s">
        <v>1225</v>
      </c>
      <c r="C3" s="169"/>
      <c r="D3" s="90"/>
      <c r="E3" s="90"/>
      <c r="F3" s="90"/>
      <c r="G3" s="90"/>
      <c r="H3" s="90"/>
      <c r="I3" s="90"/>
      <c r="J3" s="90"/>
      <c r="K3" s="90"/>
      <c r="L3" s="90"/>
      <c r="M3" s="90"/>
      <c r="N3" s="90"/>
      <c r="O3" s="90"/>
      <c r="P3" s="90"/>
      <c r="Q3" s="90"/>
      <c r="R3" s="90"/>
      <c r="S3" s="90"/>
      <c r="T3" s="90"/>
      <c r="U3" s="90"/>
      <c r="V3" s="90"/>
      <c r="W3" s="90"/>
      <c r="X3" s="90"/>
    </row>
    <row r="4" ht="15.0" customHeight="1">
      <c r="A4" s="90"/>
      <c r="B4" s="170"/>
      <c r="C4" s="171"/>
      <c r="D4" s="90"/>
      <c r="E4" s="90"/>
      <c r="F4" s="90"/>
      <c r="G4" s="90"/>
      <c r="H4" s="90"/>
      <c r="I4" s="90"/>
      <c r="J4" s="90"/>
      <c r="K4" s="90"/>
      <c r="L4" s="90"/>
      <c r="M4" s="90"/>
      <c r="N4" s="90"/>
      <c r="O4" s="90"/>
      <c r="P4" s="90"/>
      <c r="Q4" s="90"/>
      <c r="R4" s="90"/>
      <c r="S4" s="90"/>
      <c r="T4" s="90"/>
      <c r="U4" s="90"/>
      <c r="V4" s="90"/>
      <c r="W4" s="90"/>
      <c r="X4" s="90"/>
    </row>
    <row r="5" ht="15.0" customHeight="1">
      <c r="A5" s="90"/>
      <c r="B5" s="90"/>
      <c r="C5" s="90"/>
      <c r="D5" s="90"/>
      <c r="E5" s="90"/>
      <c r="F5" s="90"/>
      <c r="G5" s="90"/>
      <c r="H5" s="90"/>
      <c r="I5" s="90"/>
      <c r="J5" s="90"/>
      <c r="K5" s="90"/>
      <c r="L5" s="90"/>
      <c r="M5" s="90"/>
      <c r="N5" s="90"/>
      <c r="O5" s="90"/>
      <c r="P5" s="90"/>
      <c r="Q5" s="90"/>
      <c r="R5" s="90"/>
      <c r="S5" s="90"/>
      <c r="T5" s="90"/>
      <c r="U5" s="90"/>
      <c r="V5" s="90"/>
      <c r="W5" s="90"/>
      <c r="X5" s="90"/>
    </row>
    <row r="6" ht="15.0" customHeight="1">
      <c r="A6" s="90"/>
      <c r="B6" s="90"/>
      <c r="C6" s="90"/>
      <c r="D6" s="90"/>
      <c r="E6" s="90"/>
      <c r="F6" s="90"/>
      <c r="G6" s="90"/>
      <c r="H6" s="90"/>
      <c r="I6" s="90"/>
      <c r="J6" s="90"/>
      <c r="K6" s="90"/>
      <c r="L6" s="90"/>
      <c r="M6" s="90"/>
      <c r="N6" s="90"/>
      <c r="O6" s="90"/>
      <c r="P6" s="90"/>
      <c r="Q6" s="90"/>
      <c r="R6" s="90"/>
      <c r="S6" s="90"/>
      <c r="T6" s="90"/>
      <c r="U6" s="90"/>
      <c r="V6" s="90"/>
      <c r="W6" s="90"/>
      <c r="X6" s="90"/>
    </row>
    <row r="7">
      <c r="A7" s="90"/>
      <c r="B7" s="90"/>
      <c r="C7" s="91" t="s">
        <v>1027</v>
      </c>
      <c r="D7" s="92"/>
      <c r="E7" s="91" t="s">
        <v>1028</v>
      </c>
      <c r="F7" s="93"/>
      <c r="G7" s="93"/>
      <c r="H7" s="93"/>
      <c r="I7" s="93"/>
      <c r="J7" s="92"/>
      <c r="K7" s="90"/>
      <c r="L7" s="90"/>
      <c r="M7" s="90"/>
      <c r="N7" s="90"/>
      <c r="O7" s="90"/>
      <c r="P7" s="90"/>
      <c r="Q7" s="90"/>
      <c r="R7" s="90"/>
      <c r="S7" s="90"/>
      <c r="T7" s="90"/>
      <c r="U7" s="90"/>
      <c r="V7" s="90"/>
      <c r="W7" s="90"/>
      <c r="X7" s="90"/>
    </row>
    <row r="8" ht="15.0" customHeight="1">
      <c r="A8" s="90"/>
      <c r="B8" s="94" t="s">
        <v>1018</v>
      </c>
      <c r="C8" s="95" t="s">
        <v>1029</v>
      </c>
      <c r="D8" s="94" t="s">
        <v>1030</v>
      </c>
      <c r="E8" s="95" t="s">
        <v>1031</v>
      </c>
      <c r="F8" s="94" t="s">
        <v>1032</v>
      </c>
      <c r="G8" s="94" t="s">
        <v>1033</v>
      </c>
      <c r="H8" s="94" t="s">
        <v>924</v>
      </c>
      <c r="I8" s="94" t="s">
        <v>1034</v>
      </c>
      <c r="J8" s="96" t="s">
        <v>1035</v>
      </c>
      <c r="K8" s="94" t="s">
        <v>1023</v>
      </c>
      <c r="L8" s="90"/>
      <c r="M8" s="90"/>
      <c r="N8" s="90"/>
      <c r="O8" s="90"/>
      <c r="P8" s="90"/>
      <c r="Q8" s="90"/>
      <c r="R8" s="90"/>
      <c r="S8" s="90"/>
      <c r="T8" s="90"/>
      <c r="U8" s="90"/>
      <c r="V8" s="90"/>
      <c r="W8" s="90"/>
      <c r="X8" s="90"/>
    </row>
    <row r="9">
      <c r="A9" s="90"/>
      <c r="B9" s="101" t="s">
        <v>1041</v>
      </c>
      <c r="C9" s="98">
        <v>19.0</v>
      </c>
      <c r="D9" s="98">
        <v>18.0</v>
      </c>
      <c r="E9" s="98">
        <v>9.0</v>
      </c>
      <c r="F9" s="98">
        <v>10.0</v>
      </c>
      <c r="G9" s="98">
        <v>7.0</v>
      </c>
      <c r="H9" s="98">
        <v>17.0</v>
      </c>
      <c r="I9" s="98">
        <v>1.0</v>
      </c>
      <c r="J9" s="98">
        <v>1.0</v>
      </c>
      <c r="K9" s="102">
        <f t="shared" ref="K9:K35" si="1">SUM(C9:J9)</f>
        <v>82</v>
      </c>
      <c r="L9" s="90"/>
      <c r="M9" s="90"/>
      <c r="N9" s="90"/>
      <c r="O9" s="90"/>
      <c r="P9" s="90"/>
      <c r="Q9" s="90"/>
      <c r="R9" s="90"/>
      <c r="S9" s="90"/>
      <c r="T9" s="90"/>
      <c r="U9" s="90"/>
      <c r="V9" s="90"/>
      <c r="W9" s="90"/>
      <c r="X9" s="90"/>
    </row>
    <row r="10">
      <c r="A10" s="90"/>
      <c r="B10" s="101" t="s">
        <v>1005</v>
      </c>
      <c r="C10" s="98">
        <v>12.0</v>
      </c>
      <c r="D10" s="98">
        <v>11.0</v>
      </c>
      <c r="E10" s="98">
        <v>9.0</v>
      </c>
      <c r="F10" s="98">
        <v>2.0</v>
      </c>
      <c r="G10" s="72"/>
      <c r="H10" s="98">
        <v>8.0</v>
      </c>
      <c r="I10" s="98">
        <v>1.0</v>
      </c>
      <c r="J10" s="98">
        <v>2.0</v>
      </c>
      <c r="K10" s="102">
        <f t="shared" si="1"/>
        <v>45</v>
      </c>
      <c r="L10" s="90"/>
      <c r="M10" s="90"/>
      <c r="N10" s="90"/>
      <c r="O10" s="90"/>
      <c r="P10" s="90"/>
      <c r="Q10" s="90"/>
      <c r="R10" s="90"/>
      <c r="S10" s="90"/>
      <c r="T10" s="90"/>
      <c r="U10" s="90"/>
      <c r="V10" s="90"/>
      <c r="W10" s="90"/>
      <c r="X10" s="90"/>
    </row>
    <row r="11">
      <c r="A11" s="90"/>
      <c r="B11" s="101" t="s">
        <v>342</v>
      </c>
      <c r="C11" s="98">
        <v>11.0</v>
      </c>
      <c r="D11" s="98">
        <v>19.0</v>
      </c>
      <c r="E11" s="98">
        <v>1.0</v>
      </c>
      <c r="F11" s="98">
        <v>4.0</v>
      </c>
      <c r="G11" s="98">
        <v>3.0</v>
      </c>
      <c r="H11" s="98">
        <v>7.0</v>
      </c>
      <c r="I11" s="72"/>
      <c r="J11" s="72"/>
      <c r="K11" s="172">
        <f t="shared" si="1"/>
        <v>45</v>
      </c>
      <c r="L11" s="90"/>
      <c r="M11" s="90"/>
      <c r="N11" s="90"/>
      <c r="O11" s="90"/>
      <c r="P11" s="90"/>
      <c r="Q11" s="90"/>
      <c r="R11" s="90"/>
      <c r="S11" s="90"/>
      <c r="T11" s="90"/>
      <c r="U11" s="90"/>
      <c r="V11" s="90"/>
      <c r="W11" s="90"/>
      <c r="X11" s="90"/>
    </row>
    <row r="12">
      <c r="A12" s="90"/>
      <c r="B12" s="101" t="s">
        <v>1043</v>
      </c>
      <c r="C12" s="98">
        <v>5.0</v>
      </c>
      <c r="D12" s="98">
        <v>6.0</v>
      </c>
      <c r="E12" s="98">
        <v>3.0</v>
      </c>
      <c r="F12" s="98">
        <v>3.0</v>
      </c>
      <c r="G12" s="98">
        <v>1.0</v>
      </c>
      <c r="H12" s="98">
        <v>3.0</v>
      </c>
      <c r="I12" s="72"/>
      <c r="J12" s="72"/>
      <c r="K12" s="102">
        <f t="shared" si="1"/>
        <v>21</v>
      </c>
      <c r="L12" s="90"/>
      <c r="M12" s="90"/>
      <c r="N12" s="90"/>
      <c r="O12" s="90"/>
      <c r="P12" s="90"/>
      <c r="Q12" s="90"/>
      <c r="R12" s="90"/>
      <c r="S12" s="90"/>
      <c r="T12" s="90"/>
      <c r="U12" s="90"/>
      <c r="V12" s="90"/>
      <c r="W12" s="90"/>
      <c r="X12" s="90"/>
    </row>
    <row r="13">
      <c r="A13" s="90"/>
      <c r="B13" s="101" t="s">
        <v>1042</v>
      </c>
      <c r="C13" s="98">
        <v>4.0</v>
      </c>
      <c r="D13" s="98">
        <v>11.0</v>
      </c>
      <c r="E13" s="98">
        <v>3.0</v>
      </c>
      <c r="F13" s="98">
        <v>1.0</v>
      </c>
      <c r="G13" s="98">
        <v>1.0</v>
      </c>
      <c r="H13" s="98">
        <v>7.0</v>
      </c>
      <c r="I13" s="98">
        <v>2.0</v>
      </c>
      <c r="J13" s="98">
        <v>2.0</v>
      </c>
      <c r="K13" s="102">
        <f t="shared" si="1"/>
        <v>31</v>
      </c>
      <c r="L13" s="90"/>
      <c r="M13" s="90"/>
      <c r="N13" s="90"/>
      <c r="O13" s="90"/>
      <c r="P13" s="90"/>
      <c r="Q13" s="90"/>
      <c r="R13" s="90"/>
      <c r="S13" s="90"/>
      <c r="T13" s="90"/>
      <c r="U13" s="90"/>
      <c r="V13" s="90"/>
      <c r="W13" s="90"/>
      <c r="X13" s="90"/>
    </row>
    <row r="14">
      <c r="A14" s="90"/>
      <c r="B14" s="101" t="s">
        <v>378</v>
      </c>
      <c r="C14" s="98">
        <v>3.0</v>
      </c>
      <c r="D14" s="98">
        <v>7.0</v>
      </c>
      <c r="E14" s="98">
        <v>1.0</v>
      </c>
      <c r="F14" s="98">
        <v>1.0</v>
      </c>
      <c r="G14" s="98">
        <v>1.0</v>
      </c>
      <c r="H14" s="72"/>
      <c r="I14" s="72"/>
      <c r="J14" s="72"/>
      <c r="K14" s="102">
        <f t="shared" si="1"/>
        <v>13</v>
      </c>
      <c r="L14" s="90"/>
      <c r="M14" s="90"/>
      <c r="N14" s="90"/>
      <c r="O14" s="90"/>
      <c r="P14" s="90"/>
      <c r="Q14" s="90"/>
      <c r="R14" s="90"/>
      <c r="S14" s="90"/>
      <c r="T14" s="90"/>
      <c r="U14" s="90"/>
      <c r="V14" s="90"/>
      <c r="W14" s="90"/>
      <c r="X14" s="90"/>
    </row>
    <row r="15">
      <c r="A15" s="90"/>
      <c r="B15" s="101" t="s">
        <v>1044</v>
      </c>
      <c r="C15" s="98">
        <v>3.0</v>
      </c>
      <c r="D15" s="98">
        <v>3.0</v>
      </c>
      <c r="E15" s="98">
        <v>1.0</v>
      </c>
      <c r="F15" s="72"/>
      <c r="G15" s="72"/>
      <c r="H15" s="72"/>
      <c r="I15" s="72"/>
      <c r="J15" s="72"/>
      <c r="K15" s="102">
        <f t="shared" si="1"/>
        <v>7</v>
      </c>
      <c r="L15" s="90"/>
      <c r="M15" s="90"/>
      <c r="N15" s="90"/>
      <c r="O15" s="90"/>
      <c r="P15" s="90"/>
      <c r="Q15" s="90"/>
      <c r="R15" s="90"/>
      <c r="S15" s="90"/>
      <c r="T15" s="90"/>
      <c r="U15" s="90"/>
      <c r="V15" s="90"/>
      <c r="W15" s="90"/>
      <c r="X15" s="90"/>
    </row>
    <row r="16">
      <c r="A16" s="90"/>
      <c r="B16" s="101" t="s">
        <v>971</v>
      </c>
      <c r="C16" s="98">
        <v>2.0</v>
      </c>
      <c r="D16" s="98">
        <v>3.0</v>
      </c>
      <c r="E16" s="98">
        <v>3.0</v>
      </c>
      <c r="F16" s="72"/>
      <c r="G16" s="72"/>
      <c r="H16" s="72"/>
      <c r="I16" s="72"/>
      <c r="J16" s="72"/>
      <c r="K16" s="102">
        <f t="shared" si="1"/>
        <v>8</v>
      </c>
      <c r="L16" s="90"/>
      <c r="M16" s="90"/>
      <c r="N16" s="90"/>
      <c r="O16" s="90"/>
      <c r="P16" s="90"/>
      <c r="Q16" s="90"/>
      <c r="R16" s="90"/>
      <c r="S16" s="90"/>
      <c r="T16" s="90"/>
      <c r="U16" s="90"/>
      <c r="V16" s="90"/>
      <c r="W16" s="90"/>
      <c r="X16" s="90"/>
    </row>
    <row r="17">
      <c r="A17" s="90"/>
      <c r="B17" s="101" t="s">
        <v>1047</v>
      </c>
      <c r="C17" s="98">
        <v>2.0</v>
      </c>
      <c r="D17" s="72"/>
      <c r="E17" s="98">
        <v>2.0</v>
      </c>
      <c r="F17" s="72"/>
      <c r="G17" s="72"/>
      <c r="H17" s="72"/>
      <c r="I17" s="72"/>
      <c r="J17" s="72"/>
      <c r="K17" s="102">
        <f t="shared" si="1"/>
        <v>4</v>
      </c>
      <c r="L17" s="90"/>
      <c r="M17" s="90"/>
      <c r="N17" s="90"/>
      <c r="O17" s="90"/>
      <c r="P17" s="90"/>
      <c r="Q17" s="90"/>
      <c r="R17" s="90"/>
      <c r="S17" s="90"/>
      <c r="T17" s="90"/>
      <c r="U17" s="90"/>
      <c r="V17" s="90"/>
      <c r="W17" s="90"/>
      <c r="X17" s="90"/>
    </row>
    <row r="18">
      <c r="A18" s="90"/>
      <c r="B18" s="101" t="s">
        <v>1016</v>
      </c>
      <c r="C18" s="98">
        <v>1.0</v>
      </c>
      <c r="D18" s="98">
        <v>2.0</v>
      </c>
      <c r="E18" s="72"/>
      <c r="F18" s="72"/>
      <c r="G18" s="98">
        <v>1.0</v>
      </c>
      <c r="H18" s="98">
        <v>1.0</v>
      </c>
      <c r="I18" s="72"/>
      <c r="J18" s="72"/>
      <c r="K18" s="102">
        <f t="shared" si="1"/>
        <v>5</v>
      </c>
      <c r="L18" s="90"/>
      <c r="M18" s="90"/>
      <c r="N18" s="90"/>
      <c r="O18" s="90"/>
      <c r="P18" s="90"/>
      <c r="Q18" s="90"/>
      <c r="R18" s="90"/>
      <c r="S18" s="90"/>
      <c r="T18" s="90"/>
      <c r="U18" s="90"/>
      <c r="V18" s="90"/>
      <c r="W18" s="90"/>
      <c r="X18" s="90"/>
    </row>
    <row r="19">
      <c r="A19" s="90"/>
      <c r="B19" s="101" t="s">
        <v>1049</v>
      </c>
      <c r="C19" s="98">
        <v>1.0</v>
      </c>
      <c r="D19" s="98">
        <v>2.0</v>
      </c>
      <c r="E19" s="72"/>
      <c r="F19" s="72"/>
      <c r="G19" s="72"/>
      <c r="H19" s="98">
        <v>1.0</v>
      </c>
      <c r="I19" s="72"/>
      <c r="J19" s="72"/>
      <c r="K19" s="102">
        <f t="shared" si="1"/>
        <v>4</v>
      </c>
      <c r="L19" s="90"/>
      <c r="M19" s="90"/>
      <c r="N19" s="90"/>
      <c r="O19" s="90"/>
      <c r="P19" s="90"/>
      <c r="Q19" s="90"/>
      <c r="R19" s="90"/>
      <c r="S19" s="90"/>
      <c r="T19" s="90"/>
      <c r="U19" s="90"/>
      <c r="V19" s="90"/>
      <c r="W19" s="90"/>
      <c r="X19" s="90"/>
    </row>
    <row r="20">
      <c r="A20" s="90"/>
      <c r="B20" s="101" t="s">
        <v>1056</v>
      </c>
      <c r="C20" s="98">
        <v>1.0</v>
      </c>
      <c r="D20" s="98">
        <v>1.0</v>
      </c>
      <c r="E20" s="98">
        <v>1.0</v>
      </c>
      <c r="F20" s="72"/>
      <c r="G20" s="98">
        <v>1.0</v>
      </c>
      <c r="H20" s="98">
        <v>1.0</v>
      </c>
      <c r="I20" s="72"/>
      <c r="J20" s="72"/>
      <c r="K20" s="102">
        <f t="shared" si="1"/>
        <v>5</v>
      </c>
      <c r="L20" s="90"/>
      <c r="M20" s="90"/>
      <c r="N20" s="90"/>
      <c r="O20" s="90"/>
      <c r="P20" s="90"/>
      <c r="Q20" s="90"/>
      <c r="R20" s="90"/>
      <c r="S20" s="90"/>
      <c r="T20" s="90"/>
      <c r="U20" s="90"/>
      <c r="V20" s="90"/>
      <c r="W20" s="90"/>
      <c r="X20" s="90"/>
    </row>
    <row r="21">
      <c r="A21" s="90"/>
      <c r="B21" s="101" t="s">
        <v>1061</v>
      </c>
      <c r="C21" s="98">
        <v>1.0</v>
      </c>
      <c r="D21" s="98">
        <v>1.0</v>
      </c>
      <c r="E21" s="98">
        <v>1.0</v>
      </c>
      <c r="F21" s="72"/>
      <c r="G21" s="72"/>
      <c r="H21" s="72"/>
      <c r="I21" s="72"/>
      <c r="J21" s="72"/>
      <c r="K21" s="102">
        <f t="shared" si="1"/>
        <v>3</v>
      </c>
      <c r="L21" s="90"/>
      <c r="M21" s="90"/>
      <c r="N21" s="90"/>
      <c r="O21" s="90"/>
      <c r="P21" s="90"/>
      <c r="Q21" s="90"/>
      <c r="R21" s="90"/>
      <c r="S21" s="90"/>
      <c r="T21" s="90"/>
      <c r="U21" s="90"/>
      <c r="V21" s="90"/>
      <c r="W21" s="90"/>
      <c r="X21" s="90"/>
    </row>
    <row r="22">
      <c r="A22" s="90"/>
      <c r="B22" s="101" t="s">
        <v>1057</v>
      </c>
      <c r="C22" s="98">
        <v>1.0</v>
      </c>
      <c r="D22" s="98">
        <v>1.0</v>
      </c>
      <c r="E22" s="72"/>
      <c r="F22" s="98">
        <v>1.0</v>
      </c>
      <c r="G22" s="72"/>
      <c r="H22" s="72"/>
      <c r="I22" s="72"/>
      <c r="J22" s="72"/>
      <c r="K22" s="102">
        <f t="shared" si="1"/>
        <v>3</v>
      </c>
      <c r="L22" s="90"/>
      <c r="M22" s="90"/>
      <c r="N22" s="90"/>
      <c r="O22" s="90"/>
      <c r="P22" s="90"/>
      <c r="Q22" s="90"/>
      <c r="R22" s="90"/>
      <c r="S22" s="90"/>
      <c r="T22" s="90"/>
      <c r="U22" s="90"/>
      <c r="V22" s="90"/>
      <c r="W22" s="90"/>
      <c r="X22" s="90"/>
    </row>
    <row r="23">
      <c r="A23" s="90"/>
      <c r="B23" s="101" t="s">
        <v>1062</v>
      </c>
      <c r="C23" s="98">
        <v>1.0</v>
      </c>
      <c r="D23" s="98">
        <v>1.0</v>
      </c>
      <c r="E23" s="72"/>
      <c r="F23" s="98">
        <v>1.0</v>
      </c>
      <c r="G23" s="72"/>
      <c r="H23" s="72"/>
      <c r="I23" s="72"/>
      <c r="J23" s="72"/>
      <c r="K23" s="102">
        <f t="shared" si="1"/>
        <v>3</v>
      </c>
      <c r="L23" s="90"/>
      <c r="M23" s="90"/>
      <c r="N23" s="90"/>
      <c r="O23" s="90"/>
      <c r="P23" s="90"/>
      <c r="Q23" s="90"/>
      <c r="R23" s="90"/>
      <c r="S23" s="90"/>
      <c r="T23" s="90"/>
      <c r="U23" s="90"/>
      <c r="V23" s="90"/>
      <c r="W23" s="90"/>
      <c r="X23" s="90"/>
    </row>
    <row r="24">
      <c r="A24" s="90"/>
      <c r="B24" s="101" t="s">
        <v>1058</v>
      </c>
      <c r="C24" s="98">
        <v>1.0</v>
      </c>
      <c r="D24" s="98">
        <v>1.0</v>
      </c>
      <c r="E24" s="72"/>
      <c r="F24" s="72"/>
      <c r="G24" s="98">
        <v>1.0</v>
      </c>
      <c r="H24" s="72"/>
      <c r="I24" s="72"/>
      <c r="J24" s="72"/>
      <c r="K24" s="102">
        <f t="shared" si="1"/>
        <v>3</v>
      </c>
      <c r="L24" s="90"/>
      <c r="M24" s="90"/>
      <c r="N24" s="90"/>
      <c r="O24" s="90"/>
      <c r="P24" s="90"/>
      <c r="Q24" s="90"/>
      <c r="R24" s="90"/>
      <c r="S24" s="90"/>
      <c r="T24" s="90"/>
      <c r="U24" s="90"/>
      <c r="V24" s="90"/>
      <c r="W24" s="90"/>
      <c r="X24" s="90"/>
    </row>
    <row r="25">
      <c r="A25" s="90"/>
      <c r="B25" s="101" t="s">
        <v>1060</v>
      </c>
      <c r="C25" s="98">
        <v>1.0</v>
      </c>
      <c r="D25" s="98">
        <v>1.0</v>
      </c>
      <c r="E25" s="72"/>
      <c r="F25" s="72"/>
      <c r="G25" s="72"/>
      <c r="H25" s="98">
        <v>1.0</v>
      </c>
      <c r="I25" s="72"/>
      <c r="J25" s="72"/>
      <c r="K25" s="102">
        <f t="shared" si="1"/>
        <v>3</v>
      </c>
      <c r="L25" s="90"/>
      <c r="M25" s="90"/>
      <c r="N25" s="90"/>
      <c r="O25" s="90"/>
      <c r="P25" s="90"/>
      <c r="Q25" s="90"/>
      <c r="R25" s="90"/>
      <c r="S25" s="90"/>
      <c r="T25" s="90"/>
      <c r="U25" s="90"/>
      <c r="V25" s="90"/>
      <c r="W25" s="90"/>
      <c r="X25" s="90"/>
    </row>
    <row r="26">
      <c r="A26" s="90"/>
      <c r="B26" s="101" t="s">
        <v>1059</v>
      </c>
      <c r="C26" s="98">
        <v>1.0</v>
      </c>
      <c r="D26" s="98">
        <v>1.0</v>
      </c>
      <c r="E26" s="72"/>
      <c r="F26" s="72"/>
      <c r="G26" s="72"/>
      <c r="H26" s="72"/>
      <c r="I26" s="72"/>
      <c r="J26" s="72"/>
      <c r="K26" s="102">
        <f t="shared" si="1"/>
        <v>2</v>
      </c>
      <c r="L26" s="90"/>
      <c r="M26" s="90"/>
      <c r="N26" s="90"/>
      <c r="O26" s="90"/>
      <c r="P26" s="90"/>
      <c r="Q26" s="90"/>
      <c r="R26" s="90"/>
      <c r="S26" s="90"/>
      <c r="T26" s="90"/>
      <c r="U26" s="90"/>
      <c r="V26" s="90"/>
      <c r="W26" s="90"/>
      <c r="X26" s="90"/>
    </row>
    <row r="27">
      <c r="A27" s="90"/>
      <c r="B27" s="101" t="s">
        <v>1008</v>
      </c>
      <c r="C27" s="98">
        <v>1.0</v>
      </c>
      <c r="D27" s="72"/>
      <c r="E27" s="72"/>
      <c r="F27" s="98">
        <v>1.0</v>
      </c>
      <c r="G27" s="72"/>
      <c r="H27" s="98">
        <v>1.0</v>
      </c>
      <c r="I27" s="72"/>
      <c r="J27" s="72"/>
      <c r="K27" s="102">
        <f t="shared" si="1"/>
        <v>3</v>
      </c>
      <c r="L27" s="90"/>
      <c r="M27" s="90"/>
      <c r="N27" s="90"/>
      <c r="O27" s="90"/>
      <c r="P27" s="90"/>
      <c r="Q27" s="90"/>
      <c r="R27" s="90"/>
      <c r="S27" s="90"/>
      <c r="T27" s="90"/>
      <c r="U27" s="90"/>
      <c r="V27" s="90"/>
      <c r="W27" s="90"/>
      <c r="X27" s="90"/>
    </row>
    <row r="28">
      <c r="A28" s="90"/>
      <c r="B28" s="101" t="s">
        <v>1054</v>
      </c>
      <c r="C28" s="98">
        <v>1.0</v>
      </c>
      <c r="D28" s="72"/>
      <c r="E28" s="72"/>
      <c r="F28" s="72"/>
      <c r="G28" s="72"/>
      <c r="H28" s="98">
        <v>1.0</v>
      </c>
      <c r="I28" s="72"/>
      <c r="J28" s="72"/>
      <c r="K28" s="102">
        <f t="shared" si="1"/>
        <v>2</v>
      </c>
      <c r="L28" s="90"/>
      <c r="M28" s="90"/>
      <c r="N28" s="90"/>
      <c r="O28" s="90"/>
      <c r="P28" s="90"/>
      <c r="Q28" s="90"/>
      <c r="R28" s="90"/>
      <c r="S28" s="90"/>
      <c r="T28" s="90"/>
      <c r="U28" s="90"/>
      <c r="V28" s="90"/>
      <c r="W28" s="90"/>
      <c r="X28" s="90"/>
    </row>
    <row r="29">
      <c r="A29" s="90"/>
      <c r="B29" s="101" t="s">
        <v>1009</v>
      </c>
      <c r="C29" s="72"/>
      <c r="D29" s="98">
        <v>3.0</v>
      </c>
      <c r="E29" s="72"/>
      <c r="F29" s="72"/>
      <c r="G29" s="98">
        <v>2.0</v>
      </c>
      <c r="H29" s="98">
        <v>2.0</v>
      </c>
      <c r="I29" s="72"/>
      <c r="J29" s="72"/>
      <c r="K29" s="102">
        <f t="shared" si="1"/>
        <v>7</v>
      </c>
      <c r="L29" s="90"/>
      <c r="M29" s="90"/>
      <c r="N29" s="90"/>
      <c r="O29" s="90"/>
      <c r="P29" s="90"/>
      <c r="Q29" s="90"/>
      <c r="R29" s="90"/>
      <c r="S29" s="90"/>
      <c r="T29" s="90"/>
      <c r="U29" s="90"/>
      <c r="V29" s="90"/>
      <c r="W29" s="90"/>
      <c r="X29" s="90"/>
    </row>
    <row r="30">
      <c r="A30" s="90"/>
      <c r="B30" s="101" t="s">
        <v>1052</v>
      </c>
      <c r="C30" s="72"/>
      <c r="D30" s="98">
        <v>1.0</v>
      </c>
      <c r="E30" s="98">
        <v>1.0</v>
      </c>
      <c r="F30" s="98">
        <v>1.0</v>
      </c>
      <c r="G30" s="72"/>
      <c r="H30" s="72"/>
      <c r="I30" s="72"/>
      <c r="J30" s="72"/>
      <c r="K30" s="102">
        <f t="shared" si="1"/>
        <v>3</v>
      </c>
      <c r="L30" s="90"/>
      <c r="M30" s="90"/>
      <c r="N30" s="90"/>
      <c r="O30" s="90"/>
      <c r="P30" s="90"/>
      <c r="Q30" s="90"/>
      <c r="R30" s="90"/>
      <c r="S30" s="90"/>
      <c r="T30" s="90"/>
      <c r="U30" s="90"/>
      <c r="V30" s="90"/>
      <c r="W30" s="90"/>
      <c r="X30" s="90"/>
    </row>
    <row r="31">
      <c r="A31" s="90"/>
      <c r="B31" s="101" t="s">
        <v>1048</v>
      </c>
      <c r="C31" s="72"/>
      <c r="D31" s="98">
        <v>1.0</v>
      </c>
      <c r="E31" s="98">
        <v>1.0</v>
      </c>
      <c r="F31" s="72"/>
      <c r="G31" s="72"/>
      <c r="H31" s="98">
        <v>1.0</v>
      </c>
      <c r="I31" s="72"/>
      <c r="J31" s="72"/>
      <c r="K31" s="102">
        <f t="shared" si="1"/>
        <v>3</v>
      </c>
      <c r="L31" s="90"/>
      <c r="M31" s="90"/>
      <c r="N31" s="90"/>
      <c r="O31" s="90"/>
      <c r="P31" s="90"/>
      <c r="Q31" s="90"/>
      <c r="R31" s="90"/>
      <c r="S31" s="90"/>
      <c r="T31" s="90"/>
      <c r="U31" s="90"/>
      <c r="V31" s="90"/>
      <c r="W31" s="90"/>
      <c r="X31" s="90"/>
    </row>
    <row r="32">
      <c r="A32" s="90"/>
      <c r="B32" s="101" t="s">
        <v>1050</v>
      </c>
      <c r="C32" s="72"/>
      <c r="D32" s="98">
        <v>1.0</v>
      </c>
      <c r="E32" s="98">
        <v>1.0</v>
      </c>
      <c r="F32" s="72"/>
      <c r="G32" s="72"/>
      <c r="H32" s="72"/>
      <c r="I32" s="72"/>
      <c r="J32" s="72"/>
      <c r="K32" s="102">
        <f t="shared" si="1"/>
        <v>2</v>
      </c>
      <c r="L32" s="90"/>
      <c r="M32" s="90"/>
      <c r="N32" s="90"/>
      <c r="O32" s="90"/>
      <c r="P32" s="90"/>
      <c r="Q32" s="90"/>
      <c r="R32" s="90"/>
      <c r="S32" s="90"/>
      <c r="T32" s="90"/>
      <c r="U32" s="90"/>
      <c r="V32" s="90"/>
      <c r="W32" s="90"/>
      <c r="X32" s="90"/>
    </row>
    <row r="33">
      <c r="A33" s="90"/>
      <c r="B33" s="101" t="s">
        <v>1053</v>
      </c>
      <c r="C33" s="72"/>
      <c r="D33" s="98">
        <v>1.0</v>
      </c>
      <c r="E33" s="72"/>
      <c r="F33" s="72"/>
      <c r="G33" s="72"/>
      <c r="H33" s="72"/>
      <c r="I33" s="72"/>
      <c r="J33" s="72"/>
      <c r="K33" s="102">
        <f t="shared" si="1"/>
        <v>1</v>
      </c>
      <c r="L33" s="90"/>
      <c r="M33" s="90"/>
      <c r="N33" s="90"/>
      <c r="O33" s="90"/>
      <c r="P33" s="90"/>
      <c r="Q33" s="90"/>
      <c r="R33" s="90"/>
      <c r="S33" s="90"/>
      <c r="T33" s="90"/>
      <c r="U33" s="90"/>
      <c r="V33" s="90"/>
      <c r="W33" s="90"/>
      <c r="X33" s="90"/>
    </row>
    <row r="34">
      <c r="A34" s="90"/>
      <c r="B34" s="101" t="s">
        <v>1055</v>
      </c>
      <c r="C34" s="72"/>
      <c r="D34" s="98">
        <v>1.0</v>
      </c>
      <c r="E34" s="72"/>
      <c r="F34" s="72"/>
      <c r="G34" s="72"/>
      <c r="H34" s="72"/>
      <c r="I34" s="72"/>
      <c r="J34" s="72"/>
      <c r="K34" s="102">
        <f t="shared" si="1"/>
        <v>1</v>
      </c>
      <c r="L34" s="90"/>
      <c r="M34" s="90"/>
      <c r="N34" s="90"/>
      <c r="O34" s="90"/>
      <c r="P34" s="90"/>
      <c r="Q34" s="90"/>
      <c r="R34" s="90"/>
      <c r="S34" s="90"/>
      <c r="T34" s="90"/>
      <c r="U34" s="90"/>
      <c r="V34" s="90"/>
      <c r="W34" s="90"/>
      <c r="X34" s="90"/>
    </row>
    <row r="35">
      <c r="A35" s="90"/>
      <c r="B35" s="101" t="s">
        <v>1051</v>
      </c>
      <c r="C35" s="72"/>
      <c r="D35" s="72"/>
      <c r="E35" s="72"/>
      <c r="F35" s="98">
        <v>1.0</v>
      </c>
      <c r="G35" s="72"/>
      <c r="H35" s="98">
        <v>1.0</v>
      </c>
      <c r="I35" s="72"/>
      <c r="J35" s="72"/>
      <c r="K35" s="102">
        <f t="shared" si="1"/>
        <v>2</v>
      </c>
      <c r="L35" s="90"/>
      <c r="M35" s="90"/>
      <c r="N35" s="90"/>
      <c r="O35" s="90"/>
      <c r="P35" s="90"/>
      <c r="Q35" s="90"/>
      <c r="R35" s="90"/>
      <c r="S35" s="90"/>
      <c r="T35" s="90"/>
      <c r="U35" s="90"/>
      <c r="V35" s="90"/>
      <c r="W35" s="90"/>
      <c r="X35" s="90"/>
    </row>
    <row r="36" ht="15.0" customHeight="1">
      <c r="A36" s="90"/>
      <c r="B36" s="90"/>
      <c r="C36" s="90"/>
      <c r="D36" s="90"/>
      <c r="E36" s="90"/>
      <c r="F36" s="90"/>
      <c r="G36" s="90"/>
      <c r="H36" s="90"/>
      <c r="I36" s="90"/>
      <c r="J36" s="90"/>
      <c r="K36" s="90">
        <v>311.0</v>
      </c>
      <c r="L36" s="90"/>
      <c r="M36" s="90"/>
      <c r="N36" s="90"/>
      <c r="O36" s="90"/>
      <c r="P36" s="90"/>
      <c r="Q36" s="90"/>
      <c r="R36" s="90"/>
      <c r="S36" s="90"/>
      <c r="T36" s="90"/>
      <c r="U36" s="90"/>
      <c r="V36" s="90"/>
      <c r="W36" s="90"/>
      <c r="X36" s="90"/>
    </row>
    <row r="37" ht="15.0" customHeight="1">
      <c r="A37" s="90"/>
      <c r="B37" s="90"/>
      <c r="C37" s="90"/>
      <c r="D37" s="90"/>
      <c r="E37" s="90"/>
      <c r="F37" s="90"/>
      <c r="G37" s="90"/>
      <c r="H37" s="90"/>
      <c r="I37" s="90"/>
      <c r="J37" s="90"/>
      <c r="K37" s="90"/>
      <c r="L37" s="90"/>
      <c r="M37" s="90"/>
      <c r="N37" s="90"/>
      <c r="O37" s="90"/>
      <c r="P37" s="90"/>
      <c r="Q37" s="90"/>
      <c r="R37" s="90"/>
      <c r="S37" s="90"/>
      <c r="T37" s="90"/>
      <c r="U37" s="90"/>
      <c r="V37" s="90"/>
      <c r="W37" s="90"/>
      <c r="X37" s="90"/>
    </row>
    <row r="38" ht="15.0" customHeight="1">
      <c r="A38" s="90"/>
      <c r="B38" s="90"/>
      <c r="C38" s="90"/>
      <c r="D38" s="90"/>
      <c r="E38" s="90"/>
      <c r="F38" s="90"/>
      <c r="G38" s="90"/>
      <c r="H38" s="90"/>
      <c r="I38" s="90"/>
      <c r="J38" s="90"/>
      <c r="K38" s="90"/>
      <c r="L38" s="90"/>
      <c r="M38" s="90"/>
      <c r="N38" s="90"/>
      <c r="O38" s="90"/>
      <c r="P38" s="90"/>
      <c r="Q38" s="90"/>
      <c r="R38" s="90"/>
      <c r="S38" s="90"/>
      <c r="T38" s="90"/>
      <c r="U38" s="90"/>
      <c r="V38" s="90"/>
      <c r="W38" s="90"/>
      <c r="X38" s="90"/>
    </row>
    <row r="39" ht="15.0" customHeight="1">
      <c r="A39" s="90"/>
      <c r="B39" s="168" t="s">
        <v>1226</v>
      </c>
      <c r="C39" s="169"/>
      <c r="D39" s="90"/>
      <c r="E39" s="90"/>
      <c r="F39" s="90"/>
      <c r="G39" s="90"/>
      <c r="H39" s="90"/>
      <c r="I39" s="90"/>
      <c r="J39" s="90"/>
      <c r="K39" s="90"/>
      <c r="L39" s="90"/>
      <c r="M39" s="90"/>
      <c r="N39" s="90"/>
      <c r="O39" s="90"/>
      <c r="P39" s="90"/>
      <c r="Q39" s="90"/>
      <c r="R39" s="90"/>
      <c r="S39" s="90"/>
      <c r="T39" s="90"/>
      <c r="U39" s="90"/>
      <c r="V39" s="90"/>
      <c r="W39" s="90"/>
      <c r="X39" s="90"/>
    </row>
    <row r="40" ht="15.0" customHeight="1">
      <c r="A40" s="90"/>
      <c r="B40" s="170"/>
      <c r="C40" s="171"/>
      <c r="D40" s="90"/>
      <c r="E40" s="90"/>
      <c r="F40" s="90"/>
      <c r="G40" s="90"/>
      <c r="H40" s="90"/>
      <c r="I40" s="90"/>
      <c r="J40" s="90"/>
      <c r="K40" s="90"/>
      <c r="L40" s="90"/>
      <c r="M40" s="90"/>
      <c r="N40" s="90"/>
      <c r="O40" s="90"/>
      <c r="P40" s="90"/>
      <c r="Q40" s="90"/>
      <c r="R40" s="90"/>
      <c r="S40" s="90"/>
      <c r="T40" s="90"/>
      <c r="U40" s="90"/>
      <c r="V40" s="90"/>
      <c r="W40" s="90"/>
      <c r="X40" s="90"/>
    </row>
    <row r="41" ht="15.0" customHeight="1">
      <c r="A41" s="90"/>
      <c r="B41" s="90"/>
      <c r="C41" s="90"/>
      <c r="D41" s="90"/>
      <c r="E41" s="90"/>
      <c r="F41" s="90"/>
      <c r="G41" s="90"/>
      <c r="H41" s="90"/>
      <c r="I41" s="90"/>
      <c r="J41" s="90"/>
      <c r="K41" s="90"/>
      <c r="L41" s="90"/>
      <c r="M41" s="90"/>
      <c r="N41" s="90"/>
      <c r="O41" s="90"/>
      <c r="P41" s="90"/>
      <c r="Q41" s="90"/>
      <c r="R41" s="90"/>
      <c r="S41" s="90"/>
      <c r="T41" s="90"/>
      <c r="U41" s="90"/>
      <c r="V41" s="90"/>
      <c r="W41" s="90"/>
      <c r="X41" s="90"/>
    </row>
    <row r="42">
      <c r="A42" s="90"/>
      <c r="B42" s="90"/>
      <c r="C42" s="91" t="s">
        <v>1028</v>
      </c>
      <c r="D42" s="93"/>
      <c r="E42" s="92"/>
      <c r="F42" s="90"/>
      <c r="G42" s="90"/>
      <c r="H42" s="90"/>
      <c r="I42" s="90"/>
      <c r="J42" s="90"/>
      <c r="K42" s="90"/>
      <c r="L42" s="90"/>
      <c r="M42" s="90"/>
      <c r="N42" s="90"/>
      <c r="O42" s="90"/>
      <c r="P42" s="90"/>
      <c r="Q42" s="90"/>
      <c r="R42" s="90"/>
      <c r="S42" s="90"/>
      <c r="T42" s="90"/>
      <c r="U42" s="90"/>
      <c r="V42" s="90"/>
      <c r="W42" s="90"/>
      <c r="X42" s="90"/>
    </row>
    <row r="43" ht="15.0" customHeight="1">
      <c r="A43" s="90"/>
      <c r="B43" s="103" t="s">
        <v>1036</v>
      </c>
      <c r="C43" s="104" t="s">
        <v>1037</v>
      </c>
      <c r="D43" s="104" t="s">
        <v>1038</v>
      </c>
      <c r="E43" s="104" t="s">
        <v>1039</v>
      </c>
      <c r="F43" s="105" t="s">
        <v>1040</v>
      </c>
      <c r="G43" s="90"/>
      <c r="H43" s="90"/>
      <c r="I43" s="90"/>
      <c r="J43" s="90"/>
      <c r="K43" s="90"/>
      <c r="L43" s="90"/>
      <c r="M43" s="90"/>
      <c r="N43" s="90"/>
      <c r="O43" s="90"/>
      <c r="P43" s="90"/>
      <c r="Q43" s="90"/>
      <c r="R43" s="90"/>
      <c r="S43" s="90"/>
      <c r="T43" s="90"/>
      <c r="U43" s="90"/>
      <c r="V43" s="90"/>
      <c r="W43" s="90"/>
      <c r="X43" s="90"/>
    </row>
    <row r="44">
      <c r="A44" s="90"/>
      <c r="B44" s="101" t="s">
        <v>1041</v>
      </c>
      <c r="C44" s="173">
        <v>32.0</v>
      </c>
      <c r="D44" s="174">
        <v>6.0</v>
      </c>
      <c r="E44" s="175">
        <v>1.0</v>
      </c>
      <c r="F44" s="106">
        <f t="shared" ref="F44:F64" si="2">SUM(C44:E44)</f>
        <v>39</v>
      </c>
      <c r="G44" s="90"/>
      <c r="H44" s="90"/>
      <c r="I44" s="90"/>
      <c r="J44" s="90"/>
      <c r="K44" s="90"/>
      <c r="L44" s="90"/>
      <c r="M44" s="90"/>
      <c r="N44" s="90"/>
      <c r="O44" s="90"/>
      <c r="P44" s="90"/>
      <c r="Q44" s="90"/>
      <c r="R44" s="90"/>
      <c r="S44" s="90"/>
      <c r="T44" s="90"/>
      <c r="U44" s="90"/>
      <c r="V44" s="90"/>
      <c r="W44" s="90"/>
      <c r="X44" s="90"/>
    </row>
    <row r="45">
      <c r="A45" s="90"/>
      <c r="B45" s="101" t="s">
        <v>342</v>
      </c>
      <c r="C45" s="176">
        <v>18.0</v>
      </c>
      <c r="D45" s="175">
        <v>1.0</v>
      </c>
      <c r="E45" s="176">
        <v>2.0</v>
      </c>
      <c r="F45" s="106">
        <f t="shared" si="2"/>
        <v>21</v>
      </c>
      <c r="G45" s="90"/>
      <c r="H45" s="90"/>
      <c r="I45" s="90"/>
      <c r="J45" s="90"/>
      <c r="K45" s="90"/>
      <c r="L45" s="90"/>
      <c r="M45" s="90"/>
      <c r="N45" s="90"/>
      <c r="O45" s="90"/>
      <c r="P45" s="90"/>
      <c r="Q45" s="90"/>
      <c r="R45" s="90"/>
      <c r="S45" s="90"/>
      <c r="T45" s="90"/>
      <c r="U45" s="90"/>
      <c r="V45" s="90"/>
      <c r="W45" s="90"/>
      <c r="X45" s="90"/>
    </row>
    <row r="46">
      <c r="A46" s="90"/>
      <c r="B46" s="101" t="s">
        <v>1005</v>
      </c>
      <c r="C46" s="176">
        <v>12.0</v>
      </c>
      <c r="D46" s="174">
        <v>9.0</v>
      </c>
      <c r="E46" s="176">
        <v>2.0</v>
      </c>
      <c r="F46" s="106">
        <f t="shared" si="2"/>
        <v>23</v>
      </c>
      <c r="G46" s="90"/>
      <c r="H46" s="90"/>
      <c r="I46" s="90"/>
      <c r="J46" s="90"/>
      <c r="K46" s="90"/>
      <c r="L46" s="90"/>
      <c r="M46" s="90"/>
      <c r="N46" s="90"/>
      <c r="O46" s="90"/>
      <c r="P46" s="90"/>
      <c r="Q46" s="90"/>
      <c r="R46" s="90"/>
      <c r="S46" s="90"/>
      <c r="T46" s="90"/>
      <c r="U46" s="90"/>
      <c r="V46" s="90"/>
      <c r="W46" s="90"/>
      <c r="X46" s="90"/>
    </row>
    <row r="47">
      <c r="A47" s="90"/>
      <c r="B47" s="101" t="s">
        <v>1042</v>
      </c>
      <c r="C47" s="176">
        <v>11.0</v>
      </c>
      <c r="D47" s="97"/>
      <c r="E47" s="97"/>
      <c r="F47" s="106">
        <f t="shared" si="2"/>
        <v>11</v>
      </c>
      <c r="G47" s="90"/>
      <c r="H47" s="90"/>
      <c r="I47" s="90"/>
      <c r="J47" s="90"/>
      <c r="K47" s="90"/>
      <c r="L47" s="90"/>
      <c r="M47" s="90"/>
      <c r="N47" s="90"/>
      <c r="O47" s="90"/>
      <c r="P47" s="90"/>
      <c r="Q47" s="90"/>
      <c r="R47" s="90"/>
      <c r="S47" s="90"/>
      <c r="T47" s="90"/>
      <c r="U47" s="90"/>
      <c r="V47" s="90"/>
      <c r="W47" s="90"/>
      <c r="X47" s="90"/>
    </row>
    <row r="48">
      <c r="A48" s="90"/>
      <c r="B48" s="101" t="s">
        <v>1016</v>
      </c>
      <c r="C48" s="176">
        <v>10.0</v>
      </c>
      <c r="D48" s="97"/>
      <c r="E48" s="97"/>
      <c r="F48" s="106">
        <f t="shared" si="2"/>
        <v>10</v>
      </c>
      <c r="G48" s="90"/>
      <c r="H48" s="90"/>
      <c r="I48" s="90"/>
      <c r="J48" s="90"/>
      <c r="K48" s="90"/>
      <c r="L48" s="90"/>
      <c r="M48" s="90"/>
      <c r="N48" s="90"/>
      <c r="O48" s="90"/>
      <c r="P48" s="90"/>
      <c r="Q48" s="90"/>
      <c r="R48" s="90"/>
      <c r="S48" s="90"/>
      <c r="T48" s="90"/>
      <c r="U48" s="90"/>
      <c r="V48" s="90"/>
      <c r="W48" s="90"/>
      <c r="X48" s="90"/>
    </row>
    <row r="49">
      <c r="A49" s="90"/>
      <c r="B49" s="101" t="s">
        <v>378</v>
      </c>
      <c r="C49" s="174">
        <v>8.0</v>
      </c>
      <c r="D49" s="97"/>
      <c r="E49" s="97"/>
      <c r="F49" s="106">
        <f t="shared" si="2"/>
        <v>8</v>
      </c>
      <c r="G49" s="90"/>
      <c r="H49" s="90"/>
      <c r="I49" s="90"/>
      <c r="J49" s="90"/>
      <c r="K49" s="90"/>
      <c r="L49" s="90"/>
      <c r="M49" s="90"/>
      <c r="N49" s="90"/>
      <c r="O49" s="90"/>
      <c r="P49" s="90"/>
      <c r="Q49" s="90"/>
      <c r="R49" s="90"/>
      <c r="S49" s="90"/>
      <c r="T49" s="90"/>
      <c r="U49" s="90"/>
      <c r="V49" s="90"/>
      <c r="W49" s="90"/>
      <c r="X49" s="90"/>
    </row>
    <row r="50">
      <c r="A50" s="90"/>
      <c r="B50" s="101" t="s">
        <v>1043</v>
      </c>
      <c r="C50" s="174">
        <v>6.0</v>
      </c>
      <c r="D50" s="97"/>
      <c r="E50" s="175">
        <v>1.0</v>
      </c>
      <c r="F50" s="106">
        <f t="shared" si="2"/>
        <v>7</v>
      </c>
      <c r="G50" s="90"/>
      <c r="H50" s="90"/>
      <c r="I50" s="90"/>
      <c r="J50" s="90"/>
      <c r="K50" s="90"/>
      <c r="L50" s="90"/>
      <c r="M50" s="90"/>
      <c r="N50" s="90"/>
      <c r="O50" s="90"/>
      <c r="P50" s="90"/>
      <c r="Q50" s="90"/>
      <c r="R50" s="90"/>
      <c r="S50" s="90"/>
      <c r="T50" s="90"/>
      <c r="U50" s="90"/>
      <c r="V50" s="90"/>
      <c r="W50" s="90"/>
      <c r="X50" s="90"/>
    </row>
    <row r="51">
      <c r="A51" s="90"/>
      <c r="B51" s="101" t="s">
        <v>971</v>
      </c>
      <c r="C51" s="176">
        <v>3.0</v>
      </c>
      <c r="D51" s="97"/>
      <c r="E51" s="97"/>
      <c r="F51" s="106">
        <f t="shared" si="2"/>
        <v>3</v>
      </c>
      <c r="G51" s="90"/>
      <c r="H51" s="90"/>
      <c r="I51" s="90"/>
      <c r="J51" s="90"/>
      <c r="K51" s="90"/>
      <c r="L51" s="90"/>
      <c r="M51" s="90"/>
      <c r="N51" s="90"/>
      <c r="O51" s="90"/>
      <c r="P51" s="90"/>
      <c r="Q51" s="90"/>
      <c r="R51" s="90"/>
      <c r="S51" s="90"/>
      <c r="T51" s="90"/>
      <c r="U51" s="90"/>
      <c r="V51" s="90"/>
      <c r="W51" s="90"/>
      <c r="X51" s="90"/>
    </row>
    <row r="52">
      <c r="A52" s="90"/>
      <c r="B52" s="101" t="s">
        <v>1044</v>
      </c>
      <c r="C52" s="176">
        <v>2.0</v>
      </c>
      <c r="D52" s="175">
        <v>1.0</v>
      </c>
      <c r="E52" s="97"/>
      <c r="F52" s="106">
        <f t="shared" si="2"/>
        <v>3</v>
      </c>
      <c r="G52" s="90"/>
      <c r="H52" s="90"/>
      <c r="I52" s="90"/>
      <c r="J52" s="90"/>
      <c r="K52" s="90"/>
      <c r="L52" s="90"/>
      <c r="M52" s="90"/>
      <c r="N52" s="90"/>
      <c r="O52" s="90"/>
      <c r="P52" s="90"/>
      <c r="Q52" s="90"/>
      <c r="R52" s="90"/>
      <c r="S52" s="90"/>
      <c r="T52" s="90"/>
      <c r="U52" s="90"/>
      <c r="V52" s="90"/>
      <c r="W52" s="90"/>
      <c r="X52" s="90"/>
    </row>
    <row r="53">
      <c r="A53" s="90"/>
      <c r="B53" s="101" t="s">
        <v>1047</v>
      </c>
      <c r="C53" s="176">
        <v>2.0</v>
      </c>
      <c r="D53" s="175">
        <v>1.0</v>
      </c>
      <c r="E53" s="97"/>
      <c r="F53" s="106">
        <f t="shared" si="2"/>
        <v>3</v>
      </c>
      <c r="G53" s="90"/>
      <c r="H53" s="90"/>
      <c r="I53" s="90"/>
      <c r="J53" s="90"/>
      <c r="K53" s="90"/>
      <c r="L53" s="90"/>
      <c r="M53" s="90"/>
      <c r="N53" s="90"/>
      <c r="O53" s="90"/>
      <c r="P53" s="90"/>
      <c r="Q53" s="90"/>
      <c r="R53" s="90"/>
      <c r="S53" s="90"/>
      <c r="T53" s="90"/>
      <c r="U53" s="90"/>
      <c r="V53" s="90"/>
      <c r="W53" s="90"/>
      <c r="X53" s="90"/>
    </row>
    <row r="54">
      <c r="A54" s="90"/>
      <c r="B54" s="101" t="s">
        <v>1009</v>
      </c>
      <c r="C54" s="176">
        <v>2.0</v>
      </c>
      <c r="D54" s="97"/>
      <c r="E54" s="177">
        <v>1.0</v>
      </c>
      <c r="F54" s="106">
        <f t="shared" si="2"/>
        <v>3</v>
      </c>
      <c r="G54" s="90"/>
      <c r="H54" s="90"/>
      <c r="I54" s="90"/>
      <c r="J54" s="90"/>
      <c r="K54" s="90"/>
      <c r="L54" s="90"/>
      <c r="M54" s="90"/>
      <c r="N54" s="90"/>
      <c r="O54" s="90"/>
      <c r="P54" s="90"/>
      <c r="Q54" s="90"/>
      <c r="R54" s="90"/>
      <c r="S54" s="90"/>
      <c r="T54" s="90"/>
      <c r="U54" s="90"/>
      <c r="V54" s="90"/>
      <c r="W54" s="90"/>
      <c r="X54" s="90"/>
    </row>
    <row r="55">
      <c r="A55" s="90"/>
      <c r="B55" s="101" t="s">
        <v>1050</v>
      </c>
      <c r="C55" s="175">
        <v>1.0</v>
      </c>
      <c r="D55" s="175">
        <v>1.0</v>
      </c>
      <c r="E55" s="97"/>
      <c r="F55" s="106">
        <f t="shared" si="2"/>
        <v>2</v>
      </c>
      <c r="G55" s="90"/>
      <c r="H55" s="90"/>
      <c r="I55" s="90"/>
      <c r="J55" s="90"/>
      <c r="K55" s="90"/>
      <c r="L55" s="90"/>
      <c r="M55" s="90"/>
      <c r="N55" s="90"/>
      <c r="O55" s="90"/>
      <c r="P55" s="90"/>
      <c r="Q55" s="90"/>
      <c r="R55" s="90"/>
      <c r="S55" s="90"/>
      <c r="T55" s="90"/>
      <c r="U55" s="90"/>
      <c r="V55" s="90"/>
      <c r="W55" s="90"/>
      <c r="X55" s="90"/>
    </row>
    <row r="56">
      <c r="A56" s="90"/>
      <c r="B56" s="98" t="s">
        <v>1051</v>
      </c>
      <c r="C56" s="175">
        <v>1.0</v>
      </c>
      <c r="D56" s="97"/>
      <c r="E56" s="97"/>
      <c r="F56" s="106">
        <f t="shared" si="2"/>
        <v>1</v>
      </c>
      <c r="G56" s="90"/>
      <c r="H56" s="90"/>
      <c r="I56" s="90"/>
      <c r="J56" s="90"/>
      <c r="K56" s="90"/>
      <c r="L56" s="90"/>
      <c r="M56" s="90"/>
      <c r="N56" s="90"/>
      <c r="O56" s="90"/>
      <c r="P56" s="90"/>
      <c r="Q56" s="90"/>
      <c r="R56" s="90"/>
      <c r="S56" s="90"/>
      <c r="T56" s="90"/>
      <c r="U56" s="90"/>
      <c r="V56" s="90"/>
      <c r="W56" s="90"/>
      <c r="X56" s="90"/>
    </row>
    <row r="57">
      <c r="A57" s="90"/>
      <c r="B57" s="101" t="s">
        <v>1048</v>
      </c>
      <c r="C57" s="175">
        <v>1.0</v>
      </c>
      <c r="D57" s="97"/>
      <c r="E57" s="97"/>
      <c r="F57" s="106">
        <f t="shared" si="2"/>
        <v>1</v>
      </c>
      <c r="G57" s="90"/>
      <c r="H57" s="90"/>
      <c r="I57" s="90"/>
      <c r="J57" s="90"/>
      <c r="K57" s="90"/>
      <c r="L57" s="90"/>
      <c r="M57" s="90"/>
      <c r="N57" s="90"/>
      <c r="O57" s="90"/>
      <c r="P57" s="90"/>
      <c r="Q57" s="90"/>
      <c r="R57" s="90"/>
      <c r="S57" s="90"/>
      <c r="T57" s="90"/>
      <c r="U57" s="90"/>
      <c r="V57" s="90"/>
      <c r="W57" s="90"/>
      <c r="X57" s="90"/>
    </row>
    <row r="58">
      <c r="A58" s="90"/>
      <c r="B58" s="101" t="s">
        <v>1055</v>
      </c>
      <c r="C58" s="175">
        <v>1.0</v>
      </c>
      <c r="D58" s="97"/>
      <c r="E58" s="97"/>
      <c r="F58" s="106">
        <f t="shared" si="2"/>
        <v>1</v>
      </c>
      <c r="G58" s="90"/>
      <c r="H58" s="90"/>
      <c r="I58" s="90"/>
      <c r="J58" s="90"/>
      <c r="K58" s="90"/>
      <c r="L58" s="90"/>
      <c r="M58" s="90"/>
      <c r="N58" s="90"/>
      <c r="O58" s="90"/>
      <c r="P58" s="90"/>
      <c r="Q58" s="90"/>
      <c r="R58" s="90"/>
      <c r="S58" s="90"/>
      <c r="T58" s="90"/>
      <c r="U58" s="90"/>
      <c r="V58" s="90"/>
      <c r="W58" s="90"/>
      <c r="X58" s="90"/>
    </row>
    <row r="59">
      <c r="A59" s="90"/>
      <c r="B59" s="101" t="s">
        <v>1008</v>
      </c>
      <c r="C59" s="175">
        <v>1.0</v>
      </c>
      <c r="D59" s="97"/>
      <c r="E59" s="97"/>
      <c r="F59" s="106">
        <f t="shared" si="2"/>
        <v>1</v>
      </c>
      <c r="G59" s="90"/>
      <c r="H59" s="90"/>
      <c r="I59" s="90"/>
      <c r="J59" s="90"/>
      <c r="K59" s="90"/>
      <c r="L59" s="90"/>
      <c r="M59" s="90"/>
      <c r="N59" s="90"/>
      <c r="O59" s="90"/>
      <c r="P59" s="90"/>
      <c r="Q59" s="90"/>
      <c r="R59" s="90"/>
      <c r="S59" s="90"/>
      <c r="T59" s="90"/>
      <c r="U59" s="90"/>
      <c r="V59" s="90"/>
      <c r="W59" s="90"/>
      <c r="X59" s="90"/>
    </row>
    <row r="60">
      <c r="A60" s="90"/>
      <c r="B60" s="101" t="s">
        <v>1056</v>
      </c>
      <c r="C60" s="175">
        <v>1.0</v>
      </c>
      <c r="D60" s="97"/>
      <c r="E60" s="97"/>
      <c r="F60" s="106">
        <f t="shared" si="2"/>
        <v>1</v>
      </c>
      <c r="G60" s="90"/>
      <c r="H60" s="90"/>
      <c r="I60" s="90"/>
      <c r="J60" s="90"/>
      <c r="K60" s="90"/>
      <c r="L60" s="90"/>
      <c r="M60" s="90"/>
      <c r="N60" s="90"/>
      <c r="O60" s="90"/>
      <c r="P60" s="90"/>
      <c r="Q60" s="90"/>
      <c r="R60" s="90"/>
      <c r="S60" s="90"/>
      <c r="T60" s="90"/>
      <c r="U60" s="90"/>
      <c r="V60" s="90"/>
      <c r="W60" s="90"/>
      <c r="X60" s="90"/>
    </row>
    <row r="61">
      <c r="A61" s="90"/>
      <c r="B61" s="101" t="s">
        <v>1057</v>
      </c>
      <c r="C61" s="175">
        <v>1.0</v>
      </c>
      <c r="D61" s="97"/>
      <c r="E61" s="97"/>
      <c r="F61" s="106">
        <f t="shared" si="2"/>
        <v>1</v>
      </c>
      <c r="G61" s="90"/>
      <c r="H61" s="90"/>
      <c r="I61" s="90"/>
      <c r="J61" s="90"/>
      <c r="K61" s="90"/>
      <c r="L61" s="90"/>
      <c r="M61" s="90"/>
      <c r="N61" s="90"/>
      <c r="O61" s="90"/>
      <c r="P61" s="90"/>
      <c r="Q61" s="90"/>
      <c r="R61" s="90"/>
      <c r="S61" s="90"/>
      <c r="T61" s="90"/>
      <c r="U61" s="90"/>
      <c r="V61" s="90"/>
      <c r="W61" s="90"/>
      <c r="X61" s="90"/>
    </row>
    <row r="62">
      <c r="A62" s="90"/>
      <c r="B62" s="101" t="s">
        <v>1058</v>
      </c>
      <c r="C62" s="175">
        <v>1.0</v>
      </c>
      <c r="D62" s="97"/>
      <c r="E62" s="97"/>
      <c r="F62" s="106">
        <f t="shared" si="2"/>
        <v>1</v>
      </c>
      <c r="G62" s="90"/>
      <c r="H62" s="90"/>
      <c r="I62" s="90"/>
      <c r="J62" s="90"/>
      <c r="K62" s="90"/>
      <c r="L62" s="90"/>
      <c r="M62" s="90"/>
      <c r="N62" s="90"/>
      <c r="O62" s="90"/>
      <c r="P62" s="90"/>
      <c r="Q62" s="90"/>
      <c r="R62" s="90"/>
      <c r="S62" s="90"/>
      <c r="T62" s="90"/>
      <c r="U62" s="90"/>
      <c r="V62" s="90"/>
      <c r="W62" s="90"/>
      <c r="X62" s="90"/>
    </row>
    <row r="63">
      <c r="A63" s="90"/>
      <c r="B63" s="101" t="s">
        <v>1059</v>
      </c>
      <c r="C63" s="175">
        <v>1.0</v>
      </c>
      <c r="D63" s="97"/>
      <c r="E63" s="97"/>
      <c r="F63" s="106">
        <f t="shared" si="2"/>
        <v>1</v>
      </c>
      <c r="G63" s="90"/>
      <c r="H63" s="90"/>
      <c r="I63" s="90"/>
      <c r="J63" s="90"/>
      <c r="K63" s="90"/>
      <c r="L63" s="90"/>
      <c r="M63" s="90"/>
      <c r="N63" s="90"/>
      <c r="O63" s="90"/>
      <c r="P63" s="90"/>
      <c r="Q63" s="90"/>
      <c r="R63" s="90"/>
      <c r="S63" s="90"/>
      <c r="T63" s="90"/>
      <c r="U63" s="90"/>
      <c r="V63" s="90"/>
      <c r="W63" s="90"/>
      <c r="X63" s="90"/>
    </row>
    <row r="64">
      <c r="A64" s="90"/>
      <c r="B64" s="101" t="s">
        <v>1062</v>
      </c>
      <c r="C64" s="97"/>
      <c r="D64" s="175">
        <v>1.0</v>
      </c>
      <c r="E64" s="97"/>
      <c r="F64" s="106">
        <f t="shared" si="2"/>
        <v>1</v>
      </c>
      <c r="G64" s="90"/>
      <c r="H64" s="90"/>
      <c r="I64" s="90"/>
      <c r="J64" s="90"/>
      <c r="K64" s="90"/>
      <c r="L64" s="90"/>
      <c r="M64" s="90"/>
      <c r="N64" s="90"/>
      <c r="O64" s="90"/>
      <c r="P64" s="90"/>
      <c r="Q64" s="90"/>
      <c r="R64" s="90"/>
      <c r="S64" s="90"/>
      <c r="T64" s="90"/>
      <c r="U64" s="90"/>
      <c r="V64" s="90"/>
      <c r="W64" s="90"/>
      <c r="X64" s="90"/>
    </row>
    <row r="65">
      <c r="A65" s="90"/>
      <c r="B65" s="90"/>
      <c r="C65" s="90"/>
      <c r="D65" s="90"/>
      <c r="E65" s="90"/>
      <c r="F65" s="90">
        <v>142.0</v>
      </c>
      <c r="G65" s="90"/>
      <c r="H65" s="90"/>
      <c r="I65" s="90"/>
      <c r="J65" s="90"/>
      <c r="K65" s="90"/>
      <c r="L65" s="90"/>
      <c r="M65" s="90"/>
      <c r="N65" s="90"/>
      <c r="O65" s="90"/>
      <c r="P65" s="90"/>
      <c r="Q65" s="90"/>
      <c r="R65" s="90"/>
      <c r="S65" s="90"/>
      <c r="T65" s="90"/>
      <c r="U65" s="90"/>
      <c r="V65" s="90"/>
      <c r="W65" s="90"/>
      <c r="X65" s="90"/>
    </row>
    <row r="66">
      <c r="A66" s="90"/>
      <c r="B66" s="90"/>
      <c r="C66" s="90"/>
      <c r="D66" s="90"/>
      <c r="E66" s="90"/>
      <c r="F66" s="90"/>
      <c r="G66" s="90"/>
      <c r="H66" s="90"/>
      <c r="I66" s="90"/>
      <c r="J66" s="90"/>
      <c r="K66" s="90"/>
      <c r="L66" s="90"/>
      <c r="M66" s="90"/>
      <c r="N66" s="90"/>
      <c r="O66" s="90"/>
      <c r="P66" s="90"/>
      <c r="Q66" s="90"/>
      <c r="R66" s="90"/>
      <c r="S66" s="90"/>
      <c r="T66" s="90"/>
      <c r="U66" s="90"/>
      <c r="V66" s="90"/>
      <c r="W66" s="90"/>
      <c r="X66" s="90"/>
    </row>
    <row r="67">
      <c r="A67" s="90"/>
      <c r="B67" s="90"/>
      <c r="C67" s="90"/>
      <c r="D67" s="90"/>
      <c r="E67" s="90"/>
      <c r="F67" s="90"/>
      <c r="G67" s="90"/>
      <c r="H67" s="90"/>
      <c r="I67" s="90"/>
      <c r="J67" s="90"/>
      <c r="K67" s="90"/>
      <c r="L67" s="90"/>
      <c r="M67" s="90"/>
      <c r="N67" s="90"/>
      <c r="O67" s="90"/>
      <c r="P67" s="90"/>
      <c r="Q67" s="90"/>
      <c r="R67" s="90"/>
      <c r="S67" s="90"/>
      <c r="T67" s="90"/>
      <c r="U67" s="90"/>
      <c r="V67" s="90"/>
      <c r="W67" s="90"/>
      <c r="X67" s="90"/>
    </row>
    <row r="68">
      <c r="A68" s="90"/>
      <c r="B68" s="168" t="s">
        <v>1225</v>
      </c>
      <c r="C68" s="169"/>
      <c r="D68" s="90"/>
      <c r="E68" s="90"/>
      <c r="F68" s="90"/>
      <c r="G68" s="90"/>
      <c r="H68" s="90"/>
      <c r="I68" s="90"/>
      <c r="J68" s="90"/>
      <c r="K68" s="90"/>
      <c r="L68" s="90"/>
      <c r="M68" s="90"/>
      <c r="N68" s="90"/>
      <c r="O68" s="90"/>
      <c r="P68" s="90"/>
      <c r="Q68" s="90"/>
      <c r="R68" s="90"/>
      <c r="S68" s="90"/>
      <c r="T68" s="90"/>
      <c r="U68" s="90"/>
      <c r="V68" s="90"/>
      <c r="W68" s="90"/>
      <c r="X68" s="90"/>
    </row>
    <row r="69">
      <c r="A69" s="90"/>
      <c r="B69" s="170"/>
      <c r="C69" s="171"/>
      <c r="D69" s="90"/>
      <c r="E69" s="90"/>
      <c r="F69" s="90"/>
      <c r="G69" s="90"/>
      <c r="H69" s="90"/>
      <c r="I69" s="90"/>
      <c r="J69" s="90"/>
      <c r="K69" s="90"/>
      <c r="L69" s="90"/>
      <c r="M69" s="90"/>
      <c r="N69" s="90"/>
      <c r="O69" s="90"/>
      <c r="P69" s="90"/>
      <c r="Q69" s="90"/>
      <c r="R69" s="90"/>
      <c r="S69" s="90"/>
      <c r="T69" s="90"/>
      <c r="U69" s="90"/>
      <c r="V69" s="90"/>
      <c r="W69" s="90"/>
      <c r="X69" s="90"/>
    </row>
    <row r="70">
      <c r="A70" s="90"/>
      <c r="B70" s="90"/>
      <c r="C70" s="90"/>
      <c r="D70" s="90"/>
      <c r="E70" s="90"/>
      <c r="F70" s="90"/>
      <c r="G70" s="90"/>
      <c r="H70" s="90"/>
      <c r="I70" s="90"/>
      <c r="J70" s="90"/>
      <c r="K70" s="90"/>
      <c r="L70" s="90"/>
      <c r="M70" s="90"/>
      <c r="N70" s="90"/>
      <c r="O70" s="90"/>
      <c r="P70" s="90"/>
      <c r="Q70" s="90"/>
      <c r="R70" s="90"/>
      <c r="S70" s="90"/>
      <c r="T70" s="90"/>
      <c r="U70" s="90"/>
      <c r="V70" s="90"/>
      <c r="W70" s="90"/>
      <c r="X70" s="90"/>
    </row>
    <row r="71">
      <c r="A71" s="90"/>
      <c r="B71" s="90"/>
      <c r="C71" s="91" t="s">
        <v>1027</v>
      </c>
      <c r="D71" s="92"/>
      <c r="E71" s="91" t="s">
        <v>1028</v>
      </c>
      <c r="F71" s="93"/>
      <c r="G71" s="93"/>
      <c r="H71" s="93"/>
      <c r="I71" s="93"/>
      <c r="J71" s="92"/>
      <c r="K71" s="90"/>
      <c r="L71" s="90"/>
      <c r="M71" s="90"/>
      <c r="N71" s="90"/>
      <c r="O71" s="90"/>
      <c r="P71" s="90"/>
      <c r="Q71" s="90"/>
      <c r="R71" s="90"/>
      <c r="S71" s="90"/>
      <c r="T71" s="90"/>
      <c r="U71" s="90"/>
      <c r="V71" s="90"/>
      <c r="W71" s="90"/>
      <c r="X71" s="90"/>
    </row>
    <row r="72">
      <c r="A72" s="90"/>
      <c r="B72" s="94" t="s">
        <v>1018</v>
      </c>
      <c r="C72" s="95" t="s">
        <v>1029</v>
      </c>
      <c r="D72" s="94" t="s">
        <v>1030</v>
      </c>
      <c r="E72" s="95" t="s">
        <v>1031</v>
      </c>
      <c r="F72" s="94" t="s">
        <v>1032</v>
      </c>
      <c r="G72" s="94" t="s">
        <v>1033</v>
      </c>
      <c r="H72" s="94" t="s">
        <v>924</v>
      </c>
      <c r="I72" s="94" t="s">
        <v>1034</v>
      </c>
      <c r="J72" s="96" t="s">
        <v>1035</v>
      </c>
      <c r="K72" s="178" t="s">
        <v>1023</v>
      </c>
      <c r="L72" s="90"/>
      <c r="M72" s="90"/>
      <c r="N72" s="90"/>
      <c r="O72" s="90"/>
      <c r="P72" s="90"/>
      <c r="Q72" s="90"/>
      <c r="R72" s="90"/>
      <c r="S72" s="90"/>
      <c r="T72" s="90"/>
      <c r="U72" s="90"/>
      <c r="V72" s="90"/>
      <c r="W72" s="90"/>
      <c r="X72" s="90"/>
    </row>
    <row r="73">
      <c r="A73" s="90"/>
      <c r="B73" s="97" t="s">
        <v>342</v>
      </c>
      <c r="C73" s="98">
        <v>7.0</v>
      </c>
      <c r="D73" s="98">
        <v>14.0</v>
      </c>
      <c r="E73" s="98">
        <v>5.0</v>
      </c>
      <c r="F73" s="98">
        <v>3.0</v>
      </c>
      <c r="G73" s="98">
        <v>1.0</v>
      </c>
      <c r="H73" s="98">
        <v>4.0</v>
      </c>
      <c r="I73" s="98">
        <v>1.0</v>
      </c>
      <c r="J73" s="99">
        <v>2.0</v>
      </c>
      <c r="K73" s="106">
        <f t="shared" ref="K73:K89" si="3">SUM(C73:J73)</f>
        <v>37</v>
      </c>
      <c r="L73" s="90"/>
      <c r="M73" s="90"/>
      <c r="N73" s="90"/>
      <c r="O73" s="90"/>
      <c r="P73" s="90"/>
      <c r="Q73" s="90"/>
      <c r="R73" s="90"/>
      <c r="S73" s="90"/>
      <c r="T73" s="90"/>
      <c r="U73" s="90"/>
      <c r="V73" s="90"/>
      <c r="W73" s="90"/>
      <c r="X73" s="90"/>
    </row>
    <row r="74">
      <c r="A74" s="90"/>
      <c r="B74" s="97" t="s">
        <v>1004</v>
      </c>
      <c r="C74" s="98">
        <v>4.0</v>
      </c>
      <c r="D74" s="98">
        <v>9.0</v>
      </c>
      <c r="E74" s="98">
        <v>2.0</v>
      </c>
      <c r="F74" s="98">
        <v>3.0</v>
      </c>
      <c r="G74" s="98">
        <v>3.0</v>
      </c>
      <c r="H74" s="98">
        <v>4.0</v>
      </c>
      <c r="I74" s="98">
        <v>1.0</v>
      </c>
      <c r="J74" s="98"/>
      <c r="K74" s="106">
        <f t="shared" si="3"/>
        <v>26</v>
      </c>
      <c r="L74" s="90"/>
      <c r="M74" s="90"/>
      <c r="N74" s="90"/>
      <c r="O74" s="90"/>
      <c r="P74" s="90"/>
      <c r="Q74" s="90"/>
      <c r="R74" s="90"/>
      <c r="S74" s="90"/>
      <c r="T74" s="90"/>
      <c r="U74" s="90"/>
      <c r="V74" s="90"/>
      <c r="W74" s="90"/>
      <c r="X74" s="90"/>
    </row>
    <row r="75">
      <c r="A75" s="90"/>
      <c r="B75" s="97" t="s">
        <v>1024</v>
      </c>
      <c r="C75" s="98">
        <v>2.0</v>
      </c>
      <c r="D75" s="98">
        <v>3.0</v>
      </c>
      <c r="E75" s="98">
        <v>1.0</v>
      </c>
      <c r="F75" s="98">
        <v>1.0</v>
      </c>
      <c r="G75" s="98"/>
      <c r="H75" s="98"/>
      <c r="I75" s="98"/>
      <c r="J75" s="98"/>
      <c r="K75" s="106">
        <f t="shared" si="3"/>
        <v>7</v>
      </c>
      <c r="L75" s="90"/>
      <c r="M75" s="90"/>
      <c r="N75" s="90"/>
      <c r="O75" s="90"/>
      <c r="P75" s="90"/>
      <c r="Q75" s="90"/>
      <c r="R75" s="90"/>
      <c r="S75" s="90"/>
      <c r="T75" s="90"/>
      <c r="U75" s="90"/>
      <c r="V75" s="90"/>
      <c r="W75" s="90"/>
      <c r="X75" s="90"/>
    </row>
    <row r="76">
      <c r="A76" s="90"/>
      <c r="B76" s="97" t="s">
        <v>1011</v>
      </c>
      <c r="C76" s="98">
        <v>2.0</v>
      </c>
      <c r="D76" s="98"/>
      <c r="E76" s="98"/>
      <c r="F76" s="98"/>
      <c r="G76" s="98"/>
      <c r="H76" s="98">
        <v>1.0</v>
      </c>
      <c r="I76" s="98"/>
      <c r="J76" s="98"/>
      <c r="K76" s="106">
        <f t="shared" si="3"/>
        <v>3</v>
      </c>
      <c r="L76" s="90"/>
      <c r="M76" s="90"/>
      <c r="N76" s="90"/>
      <c r="O76" s="90"/>
      <c r="P76" s="90"/>
      <c r="Q76" s="90"/>
      <c r="R76" s="90"/>
      <c r="S76" s="90"/>
      <c r="T76" s="90"/>
      <c r="U76" s="90"/>
      <c r="V76" s="90"/>
      <c r="W76" s="90"/>
      <c r="X76" s="90"/>
    </row>
    <row r="77">
      <c r="A77" s="90"/>
      <c r="B77" s="97" t="s">
        <v>1006</v>
      </c>
      <c r="C77" s="98">
        <v>1.0</v>
      </c>
      <c r="D77" s="98">
        <v>3.0</v>
      </c>
      <c r="E77" s="98">
        <v>3.0</v>
      </c>
      <c r="F77" s="98">
        <v>3.0</v>
      </c>
      <c r="G77" s="98"/>
      <c r="H77" s="98">
        <v>1.0</v>
      </c>
      <c r="I77" s="98"/>
      <c r="J77" s="98"/>
      <c r="K77" s="106">
        <f t="shared" si="3"/>
        <v>11</v>
      </c>
      <c r="L77" s="90"/>
      <c r="M77" s="90"/>
      <c r="N77" s="90"/>
      <c r="O77" s="90"/>
      <c r="P77" s="90"/>
      <c r="Q77" s="90"/>
      <c r="R77" s="90"/>
      <c r="S77" s="90"/>
      <c r="T77" s="90"/>
      <c r="U77" s="90"/>
      <c r="V77" s="90"/>
      <c r="W77" s="90"/>
      <c r="X77" s="90"/>
    </row>
    <row r="78">
      <c r="A78" s="90"/>
      <c r="B78" s="97" t="s">
        <v>1008</v>
      </c>
      <c r="C78" s="98">
        <v>1.0</v>
      </c>
      <c r="D78" s="98">
        <v>2.0</v>
      </c>
      <c r="E78" s="98">
        <v>1.0</v>
      </c>
      <c r="F78" s="98">
        <v>1.0</v>
      </c>
      <c r="G78" s="98"/>
      <c r="H78" s="98"/>
      <c r="I78" s="98"/>
      <c r="J78" s="98"/>
      <c r="K78" s="106">
        <f t="shared" si="3"/>
        <v>5</v>
      </c>
      <c r="L78" s="90"/>
      <c r="M78" s="90"/>
      <c r="N78" s="90"/>
      <c r="O78" s="90"/>
      <c r="P78" s="90"/>
      <c r="Q78" s="90"/>
      <c r="R78" s="90"/>
      <c r="S78" s="90"/>
      <c r="T78" s="90"/>
      <c r="U78" s="90"/>
      <c r="V78" s="90"/>
      <c r="W78" s="90"/>
      <c r="X78" s="90"/>
    </row>
    <row r="79">
      <c r="A79" s="90"/>
      <c r="B79" s="97" t="s">
        <v>378</v>
      </c>
      <c r="C79" s="98">
        <v>1.0</v>
      </c>
      <c r="D79" s="98">
        <v>2.0</v>
      </c>
      <c r="E79" s="98"/>
      <c r="F79" s="98"/>
      <c r="G79" s="98">
        <v>1.0</v>
      </c>
      <c r="H79" s="98"/>
      <c r="I79" s="98"/>
      <c r="J79" s="98"/>
      <c r="K79" s="106">
        <f t="shared" si="3"/>
        <v>4</v>
      </c>
      <c r="L79" s="90"/>
      <c r="M79" s="90"/>
      <c r="N79" s="90"/>
      <c r="O79" s="90"/>
      <c r="P79" s="90"/>
      <c r="Q79" s="90"/>
      <c r="R79" s="90"/>
      <c r="S79" s="90"/>
      <c r="T79" s="90"/>
      <c r="U79" s="90"/>
      <c r="V79" s="90"/>
      <c r="W79" s="90"/>
      <c r="X79" s="90"/>
    </row>
    <row r="80">
      <c r="A80" s="90"/>
      <c r="B80" s="97" t="s">
        <v>373</v>
      </c>
      <c r="C80" s="98">
        <v>1.0</v>
      </c>
      <c r="D80" s="98">
        <v>2.0</v>
      </c>
      <c r="E80" s="98"/>
      <c r="F80" s="98"/>
      <c r="G80" s="98"/>
      <c r="H80" s="98"/>
      <c r="I80" s="98"/>
      <c r="J80" s="98"/>
      <c r="K80" s="106">
        <f t="shared" si="3"/>
        <v>3</v>
      </c>
      <c r="L80" s="90"/>
      <c r="M80" s="90"/>
      <c r="N80" s="90"/>
      <c r="O80" s="90"/>
      <c r="P80" s="90"/>
      <c r="Q80" s="90"/>
      <c r="R80" s="90"/>
      <c r="S80" s="90"/>
      <c r="T80" s="90"/>
      <c r="U80" s="90"/>
      <c r="V80" s="90"/>
      <c r="W80" s="90"/>
      <c r="X80" s="90"/>
    </row>
    <row r="81">
      <c r="A81" s="90"/>
      <c r="B81" s="97" t="s">
        <v>1005</v>
      </c>
      <c r="C81" s="98">
        <v>1.0</v>
      </c>
      <c r="D81" s="98">
        <v>1.0</v>
      </c>
      <c r="E81" s="98">
        <v>2.0</v>
      </c>
      <c r="F81" s="98">
        <v>2.0</v>
      </c>
      <c r="G81" s="98"/>
      <c r="H81" s="98"/>
      <c r="I81" s="98"/>
      <c r="J81" s="98"/>
      <c r="K81" s="106">
        <f t="shared" si="3"/>
        <v>6</v>
      </c>
      <c r="L81" s="90"/>
      <c r="M81" s="90"/>
      <c r="N81" s="90"/>
      <c r="O81" s="90"/>
      <c r="P81" s="90"/>
      <c r="Q81" s="90"/>
      <c r="R81" s="90"/>
      <c r="S81" s="90"/>
      <c r="T81" s="90"/>
      <c r="U81" s="90"/>
      <c r="V81" s="90"/>
      <c r="W81" s="90"/>
      <c r="X81" s="90"/>
    </row>
    <row r="82">
      <c r="A82" s="90"/>
      <c r="B82" s="97" t="s">
        <v>921</v>
      </c>
      <c r="C82" s="98">
        <v>1.0</v>
      </c>
      <c r="D82" s="98"/>
      <c r="E82" s="98">
        <v>2.0</v>
      </c>
      <c r="F82" s="98">
        <v>2.0</v>
      </c>
      <c r="G82" s="98"/>
      <c r="H82" s="98">
        <v>1.0</v>
      </c>
      <c r="I82" s="98"/>
      <c r="J82" s="98"/>
      <c r="K82" s="106">
        <f t="shared" si="3"/>
        <v>6</v>
      </c>
      <c r="L82" s="90"/>
      <c r="M82" s="90"/>
      <c r="N82" s="90"/>
      <c r="O82" s="90"/>
      <c r="P82" s="90"/>
      <c r="Q82" s="90"/>
      <c r="R82" s="90"/>
      <c r="S82" s="90"/>
      <c r="T82" s="90"/>
      <c r="U82" s="90"/>
      <c r="V82" s="90"/>
      <c r="W82" s="90"/>
      <c r="X82" s="90"/>
    </row>
    <row r="83">
      <c r="A83" s="90"/>
      <c r="B83" s="97" t="s">
        <v>1009</v>
      </c>
      <c r="C83" s="98"/>
      <c r="D83" s="98">
        <v>1.0</v>
      </c>
      <c r="E83" s="98"/>
      <c r="F83" s="98"/>
      <c r="G83" s="98"/>
      <c r="H83" s="98"/>
      <c r="I83" s="98">
        <v>2.0</v>
      </c>
      <c r="J83" s="98"/>
      <c r="K83" s="106">
        <f t="shared" si="3"/>
        <v>3</v>
      </c>
      <c r="L83" s="90"/>
      <c r="M83" s="90"/>
      <c r="N83" s="90"/>
      <c r="O83" s="90"/>
      <c r="P83" s="90"/>
      <c r="Q83" s="90"/>
      <c r="R83" s="90"/>
      <c r="S83" s="90"/>
      <c r="T83" s="90"/>
      <c r="U83" s="90"/>
      <c r="V83" s="90"/>
      <c r="W83" s="90"/>
      <c r="X83" s="90"/>
    </row>
    <row r="84">
      <c r="A84" s="90"/>
      <c r="B84" s="97" t="s">
        <v>1012</v>
      </c>
      <c r="C84" s="98"/>
      <c r="D84" s="98">
        <v>1.0</v>
      </c>
      <c r="E84" s="98"/>
      <c r="F84" s="98"/>
      <c r="G84" s="98"/>
      <c r="H84" s="98"/>
      <c r="I84" s="98"/>
      <c r="J84" s="98"/>
      <c r="K84" s="106">
        <f t="shared" si="3"/>
        <v>1</v>
      </c>
      <c r="L84" s="90"/>
      <c r="M84" s="90"/>
      <c r="N84" s="90"/>
      <c r="O84" s="90"/>
      <c r="P84" s="90"/>
      <c r="Q84" s="90"/>
      <c r="R84" s="90"/>
      <c r="S84" s="90"/>
      <c r="T84" s="90"/>
      <c r="U84" s="90"/>
      <c r="V84" s="90"/>
      <c r="W84" s="90"/>
      <c r="X84" s="90"/>
    </row>
    <row r="85">
      <c r="A85" s="90"/>
      <c r="B85" s="97" t="s">
        <v>1015</v>
      </c>
      <c r="C85" s="98"/>
      <c r="D85" s="98">
        <v>1.0</v>
      </c>
      <c r="E85" s="98"/>
      <c r="F85" s="98"/>
      <c r="G85" s="98"/>
      <c r="H85" s="98"/>
      <c r="I85" s="98"/>
      <c r="J85" s="98"/>
      <c r="K85" s="106">
        <f t="shared" si="3"/>
        <v>1</v>
      </c>
      <c r="L85" s="90"/>
      <c r="M85" s="90"/>
      <c r="N85" s="90"/>
      <c r="O85" s="90"/>
      <c r="P85" s="90"/>
      <c r="Q85" s="90"/>
      <c r="R85" s="90"/>
      <c r="S85" s="90"/>
      <c r="T85" s="90"/>
      <c r="U85" s="90"/>
      <c r="V85" s="90"/>
      <c r="W85" s="90"/>
      <c r="X85" s="90"/>
    </row>
    <row r="86">
      <c r="A86" s="90"/>
      <c r="B86" s="100" t="s">
        <v>1014</v>
      </c>
      <c r="C86" s="98"/>
      <c r="D86" s="98">
        <v>1.0</v>
      </c>
      <c r="E86" s="98"/>
      <c r="F86" s="98"/>
      <c r="G86" s="98"/>
      <c r="H86" s="98"/>
      <c r="I86" s="98"/>
      <c r="J86" s="98"/>
      <c r="K86" s="106">
        <f t="shared" si="3"/>
        <v>1</v>
      </c>
      <c r="L86" s="90"/>
      <c r="M86" s="90"/>
      <c r="N86" s="90"/>
      <c r="O86" s="90"/>
      <c r="P86" s="90"/>
      <c r="Q86" s="90"/>
      <c r="R86" s="90"/>
      <c r="S86" s="90"/>
      <c r="T86" s="90"/>
      <c r="U86" s="90"/>
      <c r="V86" s="90"/>
      <c r="W86" s="90"/>
      <c r="X86" s="90"/>
    </row>
    <row r="87">
      <c r="A87" s="90"/>
      <c r="B87" s="97" t="s">
        <v>1013</v>
      </c>
      <c r="C87" s="98"/>
      <c r="D87" s="98">
        <v>1.0</v>
      </c>
      <c r="E87" s="98"/>
      <c r="F87" s="98"/>
      <c r="G87" s="98"/>
      <c r="H87" s="98"/>
      <c r="I87" s="98"/>
      <c r="J87" s="98"/>
      <c r="K87" s="106">
        <f t="shared" si="3"/>
        <v>1</v>
      </c>
      <c r="L87" s="90"/>
      <c r="M87" s="90"/>
      <c r="N87" s="90"/>
      <c r="O87" s="90"/>
      <c r="P87" s="90"/>
      <c r="Q87" s="90"/>
      <c r="R87" s="90"/>
      <c r="S87" s="90"/>
      <c r="T87" s="90"/>
      <c r="U87" s="90"/>
      <c r="V87" s="90"/>
      <c r="W87" s="90"/>
      <c r="X87" s="90"/>
    </row>
    <row r="88">
      <c r="A88" s="90"/>
      <c r="B88" s="97" t="s">
        <v>1016</v>
      </c>
      <c r="C88" s="98"/>
      <c r="D88" s="98">
        <v>1.0</v>
      </c>
      <c r="E88" s="98"/>
      <c r="F88" s="98"/>
      <c r="G88" s="98"/>
      <c r="H88" s="98"/>
      <c r="I88" s="98"/>
      <c r="J88" s="98"/>
      <c r="K88" s="106">
        <f t="shared" si="3"/>
        <v>1</v>
      </c>
      <c r="L88" s="90"/>
      <c r="M88" s="90"/>
      <c r="N88" s="90"/>
      <c r="O88" s="90"/>
      <c r="P88" s="90"/>
      <c r="Q88" s="90"/>
      <c r="R88" s="90"/>
      <c r="S88" s="90"/>
      <c r="T88" s="90"/>
      <c r="U88" s="90"/>
      <c r="V88" s="90"/>
      <c r="W88" s="90"/>
      <c r="X88" s="90"/>
    </row>
    <row r="89">
      <c r="A89" s="90"/>
      <c r="B89" s="97" t="s">
        <v>1017</v>
      </c>
      <c r="C89" s="98"/>
      <c r="D89" s="98"/>
      <c r="E89" s="98">
        <v>1.0</v>
      </c>
      <c r="F89" s="98">
        <v>1.0</v>
      </c>
      <c r="G89" s="98"/>
      <c r="H89" s="98"/>
      <c r="I89" s="98"/>
      <c r="J89" s="98"/>
      <c r="K89" s="106">
        <f t="shared" si="3"/>
        <v>2</v>
      </c>
      <c r="L89" s="90"/>
      <c r="M89" s="90"/>
      <c r="N89" s="90"/>
      <c r="O89" s="90"/>
      <c r="P89" s="90"/>
      <c r="Q89" s="90"/>
      <c r="R89" s="90"/>
      <c r="S89" s="90"/>
      <c r="T89" s="90"/>
      <c r="U89" s="90"/>
      <c r="V89" s="90"/>
      <c r="W89" s="90"/>
      <c r="X89" s="90"/>
    </row>
    <row r="90">
      <c r="A90" s="90"/>
      <c r="B90" s="101"/>
      <c r="C90" s="98"/>
      <c r="D90" s="98"/>
      <c r="E90" s="98"/>
      <c r="F90" s="98"/>
      <c r="G90" s="98"/>
      <c r="H90" s="97"/>
      <c r="I90" s="97"/>
      <c r="J90" s="97"/>
      <c r="K90" s="90">
        <v>118.0</v>
      </c>
      <c r="L90" s="90"/>
      <c r="M90" s="90"/>
      <c r="N90" s="90"/>
      <c r="O90" s="90"/>
      <c r="P90" s="90"/>
      <c r="Q90" s="90"/>
      <c r="R90" s="90"/>
      <c r="S90" s="90"/>
      <c r="T90" s="90"/>
      <c r="U90" s="90"/>
      <c r="V90" s="90"/>
      <c r="W90" s="90"/>
      <c r="X90" s="90"/>
    </row>
    <row r="91">
      <c r="A91" s="90"/>
      <c r="B91" s="90"/>
      <c r="C91" s="90"/>
      <c r="D91" s="90"/>
      <c r="E91" s="90"/>
      <c r="F91" s="90"/>
      <c r="G91" s="90"/>
      <c r="H91" s="90"/>
      <c r="I91" s="90"/>
      <c r="J91" s="90"/>
      <c r="K91" s="90"/>
      <c r="L91" s="90"/>
      <c r="M91" s="90"/>
      <c r="N91" s="90"/>
      <c r="O91" s="90"/>
      <c r="P91" s="90"/>
      <c r="Q91" s="90"/>
      <c r="R91" s="90"/>
      <c r="S91" s="90"/>
      <c r="T91" s="90"/>
      <c r="U91" s="90"/>
      <c r="V91" s="90"/>
      <c r="W91" s="90"/>
      <c r="X91" s="90"/>
    </row>
    <row r="92">
      <c r="A92" s="90"/>
      <c r="B92" s="90"/>
      <c r="C92" s="90"/>
      <c r="D92" s="90"/>
      <c r="E92" s="90"/>
      <c r="F92" s="90"/>
      <c r="G92" s="90"/>
      <c r="H92" s="90"/>
      <c r="I92" s="90"/>
      <c r="J92" s="90"/>
      <c r="K92" s="90"/>
      <c r="L92" s="90"/>
      <c r="M92" s="90"/>
      <c r="N92" s="90"/>
      <c r="O92" s="90"/>
      <c r="P92" s="90"/>
      <c r="Q92" s="90"/>
      <c r="R92" s="90"/>
      <c r="S92" s="90"/>
      <c r="T92" s="90"/>
      <c r="U92" s="90"/>
      <c r="V92" s="90"/>
      <c r="W92" s="90"/>
      <c r="X92" s="90"/>
    </row>
    <row r="93">
      <c r="A93" s="90"/>
      <c r="B93" s="168" t="s">
        <v>1227</v>
      </c>
      <c r="C93" s="169"/>
      <c r="D93" s="90"/>
      <c r="E93" s="90"/>
      <c r="F93" s="90"/>
      <c r="G93" s="90"/>
      <c r="H93" s="90"/>
      <c r="I93" s="90"/>
      <c r="J93" s="90"/>
      <c r="K93" s="90"/>
      <c r="L93" s="90"/>
      <c r="M93" s="90"/>
      <c r="N93" s="90"/>
      <c r="O93" s="90"/>
      <c r="P93" s="90"/>
      <c r="Q93" s="90"/>
      <c r="R93" s="90"/>
      <c r="S93" s="90"/>
      <c r="T93" s="90"/>
      <c r="U93" s="90"/>
      <c r="V93" s="90"/>
      <c r="W93" s="90"/>
      <c r="X93" s="90"/>
    </row>
    <row r="94">
      <c r="A94" s="90"/>
      <c r="B94" s="170"/>
      <c r="C94" s="171"/>
      <c r="D94" s="90"/>
      <c r="E94" s="90"/>
      <c r="F94" s="90"/>
      <c r="G94" s="90"/>
      <c r="H94" s="90"/>
      <c r="I94" s="90"/>
      <c r="J94" s="90"/>
      <c r="K94" s="90"/>
      <c r="L94" s="90"/>
      <c r="M94" s="90"/>
      <c r="N94" s="90"/>
      <c r="O94" s="90"/>
      <c r="P94" s="90"/>
      <c r="Q94" s="90"/>
      <c r="R94" s="90"/>
      <c r="S94" s="90"/>
      <c r="T94" s="90"/>
      <c r="U94" s="90"/>
      <c r="V94" s="90"/>
      <c r="W94" s="90"/>
      <c r="X94" s="90"/>
    </row>
    <row r="95">
      <c r="A95" s="90"/>
      <c r="B95" s="90"/>
      <c r="C95" s="90"/>
      <c r="D95" s="90"/>
      <c r="E95" s="90"/>
      <c r="F95" s="90"/>
      <c r="G95" s="90"/>
      <c r="H95" s="90"/>
      <c r="I95" s="90"/>
      <c r="J95" s="90"/>
      <c r="K95" s="90"/>
      <c r="L95" s="90"/>
      <c r="M95" s="90"/>
      <c r="N95" s="90"/>
      <c r="O95" s="90"/>
      <c r="P95" s="90"/>
      <c r="Q95" s="90"/>
      <c r="R95" s="90"/>
      <c r="S95" s="90"/>
      <c r="T95" s="90"/>
      <c r="U95" s="90"/>
      <c r="V95" s="90"/>
      <c r="W95" s="90"/>
      <c r="X95" s="90"/>
    </row>
    <row r="96">
      <c r="A96" s="90"/>
      <c r="B96" s="90"/>
      <c r="C96" s="90"/>
      <c r="D96" s="90"/>
      <c r="E96" s="90"/>
      <c r="F96" s="90"/>
      <c r="G96" s="90"/>
      <c r="H96" s="90"/>
      <c r="I96" s="90"/>
      <c r="J96" s="90"/>
      <c r="K96" s="90"/>
      <c r="L96" s="90"/>
      <c r="M96" s="90"/>
      <c r="N96" s="90"/>
      <c r="O96" s="90"/>
      <c r="P96" s="90"/>
      <c r="Q96" s="90"/>
      <c r="R96" s="90"/>
      <c r="S96" s="90"/>
      <c r="T96" s="90"/>
      <c r="U96" s="90"/>
      <c r="V96" s="90"/>
      <c r="W96" s="90"/>
      <c r="X96" s="90"/>
    </row>
    <row r="97">
      <c r="A97" s="90"/>
      <c r="B97" s="90"/>
      <c r="C97" s="91" t="s">
        <v>1028</v>
      </c>
      <c r="D97" s="93"/>
      <c r="E97" s="92"/>
      <c r="F97" s="90"/>
      <c r="G97" s="90"/>
      <c r="H97" s="90"/>
      <c r="I97" s="90"/>
      <c r="J97" s="90"/>
      <c r="K97" s="90"/>
      <c r="L97" s="90"/>
      <c r="M97" s="90"/>
      <c r="N97" s="90"/>
      <c r="O97" s="90"/>
      <c r="P97" s="90"/>
      <c r="Q97" s="90"/>
      <c r="R97" s="90"/>
      <c r="S97" s="90"/>
      <c r="T97" s="90"/>
      <c r="U97" s="90"/>
      <c r="V97" s="90"/>
      <c r="W97" s="90"/>
      <c r="X97" s="90"/>
    </row>
    <row r="98">
      <c r="A98" s="90"/>
      <c r="B98" s="103" t="s">
        <v>1036</v>
      </c>
      <c r="C98" s="104" t="s">
        <v>1037</v>
      </c>
      <c r="D98" s="104" t="s">
        <v>1038</v>
      </c>
      <c r="E98" s="104" t="s">
        <v>1039</v>
      </c>
      <c r="F98" s="105" t="s">
        <v>1040</v>
      </c>
      <c r="G98" s="90"/>
      <c r="H98" s="90"/>
      <c r="I98" s="90"/>
      <c r="J98" s="90"/>
      <c r="K98" s="90"/>
      <c r="L98" s="90"/>
      <c r="M98" s="90"/>
      <c r="N98" s="90"/>
      <c r="O98" s="90"/>
      <c r="P98" s="90"/>
      <c r="Q98" s="90"/>
      <c r="R98" s="90"/>
      <c r="S98" s="90"/>
      <c r="T98" s="90"/>
      <c r="U98" s="90"/>
      <c r="V98" s="90"/>
      <c r="W98" s="90"/>
      <c r="X98" s="90"/>
    </row>
    <row r="99">
      <c r="A99" s="90"/>
      <c r="B99" s="72" t="s">
        <v>342</v>
      </c>
      <c r="C99" s="102">
        <v>17.0</v>
      </c>
      <c r="D99" s="97">
        <v>1.0</v>
      </c>
      <c r="E99" s="102">
        <v>5.0</v>
      </c>
      <c r="F99" s="106">
        <f t="shared" ref="F99:F114" si="4">SUM(C99:E99)</f>
        <v>23</v>
      </c>
      <c r="G99" s="90"/>
      <c r="H99" s="90"/>
      <c r="I99" s="90"/>
      <c r="J99" s="90"/>
      <c r="K99" s="90"/>
      <c r="L99" s="90"/>
      <c r="M99" s="90"/>
      <c r="N99" s="90"/>
      <c r="O99" s="90"/>
      <c r="P99" s="90"/>
      <c r="Q99" s="90"/>
      <c r="R99" s="90"/>
      <c r="S99" s="90"/>
      <c r="T99" s="90"/>
      <c r="U99" s="90"/>
      <c r="V99" s="90"/>
      <c r="W99" s="90"/>
      <c r="X99" s="90"/>
    </row>
    <row r="100">
      <c r="A100" s="90"/>
      <c r="B100" s="72" t="s">
        <v>1004</v>
      </c>
      <c r="C100" s="102">
        <v>15.0</v>
      </c>
      <c r="D100" s="72"/>
      <c r="E100" s="97">
        <v>8.0</v>
      </c>
      <c r="F100" s="106">
        <f t="shared" si="4"/>
        <v>23</v>
      </c>
      <c r="G100" s="90"/>
      <c r="H100" s="90"/>
      <c r="I100" s="90"/>
      <c r="J100" s="90"/>
      <c r="K100" s="90"/>
      <c r="L100" s="90"/>
      <c r="M100" s="90"/>
      <c r="N100" s="90"/>
      <c r="O100" s="90"/>
      <c r="P100" s="90"/>
      <c r="Q100" s="90"/>
      <c r="R100" s="90"/>
      <c r="S100" s="90"/>
      <c r="T100" s="90"/>
      <c r="U100" s="90"/>
      <c r="V100" s="90"/>
      <c r="W100" s="90"/>
      <c r="X100" s="90"/>
    </row>
    <row r="101">
      <c r="A101" s="90"/>
      <c r="B101" s="72" t="s">
        <v>1007</v>
      </c>
      <c r="C101" s="102">
        <v>5.0</v>
      </c>
      <c r="D101" s="97">
        <v>2.0</v>
      </c>
      <c r="E101" s="72"/>
      <c r="F101" s="106">
        <f t="shared" si="4"/>
        <v>7</v>
      </c>
      <c r="G101" s="90"/>
      <c r="H101" s="90"/>
      <c r="I101" s="90"/>
      <c r="J101" s="90"/>
      <c r="K101" s="90"/>
      <c r="L101" s="90"/>
      <c r="M101" s="90"/>
      <c r="N101" s="90"/>
      <c r="O101" s="90"/>
      <c r="P101" s="90"/>
      <c r="Q101" s="90"/>
      <c r="R101" s="90"/>
      <c r="S101" s="90"/>
      <c r="T101" s="90"/>
      <c r="U101" s="90"/>
      <c r="V101" s="90"/>
      <c r="W101" s="90"/>
      <c r="X101" s="90"/>
    </row>
    <row r="102">
      <c r="A102" s="90"/>
      <c r="B102" s="72" t="s">
        <v>1005</v>
      </c>
      <c r="C102" s="102">
        <v>5.0</v>
      </c>
      <c r="D102" s="97">
        <v>1.0</v>
      </c>
      <c r="E102" s="72"/>
      <c r="F102" s="106">
        <f t="shared" si="4"/>
        <v>6</v>
      </c>
      <c r="G102" s="90"/>
      <c r="H102" s="90"/>
      <c r="I102" s="90"/>
      <c r="J102" s="90"/>
      <c r="K102" s="90"/>
      <c r="L102" s="90"/>
      <c r="M102" s="90"/>
      <c r="N102" s="90"/>
      <c r="O102" s="90"/>
      <c r="P102" s="90"/>
      <c r="Q102" s="90"/>
      <c r="R102" s="90"/>
      <c r="S102" s="90"/>
      <c r="T102" s="90"/>
      <c r="U102" s="90"/>
      <c r="V102" s="90"/>
      <c r="W102" s="90"/>
      <c r="X102" s="90"/>
    </row>
    <row r="103">
      <c r="A103" s="90"/>
      <c r="B103" s="72" t="s">
        <v>1008</v>
      </c>
      <c r="C103" s="102">
        <v>3.0</v>
      </c>
      <c r="D103" s="97">
        <v>3.0</v>
      </c>
      <c r="E103" s="97">
        <v>1.0</v>
      </c>
      <c r="F103" s="106">
        <f t="shared" si="4"/>
        <v>7</v>
      </c>
      <c r="G103" s="90"/>
      <c r="H103" s="90"/>
      <c r="I103" s="90"/>
      <c r="J103" s="90"/>
      <c r="K103" s="90"/>
      <c r="L103" s="90"/>
      <c r="M103" s="90"/>
      <c r="N103" s="90"/>
      <c r="O103" s="90"/>
      <c r="P103" s="90"/>
      <c r="Q103" s="90"/>
      <c r="R103" s="90"/>
      <c r="S103" s="90"/>
      <c r="T103" s="90"/>
      <c r="U103" s="90"/>
      <c r="V103" s="90"/>
      <c r="W103" s="90"/>
      <c r="X103" s="90"/>
    </row>
    <row r="104">
      <c r="A104" s="90"/>
      <c r="B104" s="72" t="s">
        <v>1011</v>
      </c>
      <c r="C104" s="102">
        <v>3.0</v>
      </c>
      <c r="D104" s="73"/>
      <c r="E104" s="97">
        <v>2.0</v>
      </c>
      <c r="F104" s="106">
        <f t="shared" si="4"/>
        <v>5</v>
      </c>
      <c r="G104" s="90"/>
      <c r="H104" s="90"/>
      <c r="I104" s="90"/>
      <c r="J104" s="90"/>
      <c r="K104" s="90"/>
      <c r="L104" s="90"/>
      <c r="M104" s="90"/>
      <c r="N104" s="90"/>
      <c r="O104" s="90"/>
      <c r="P104" s="90"/>
      <c r="Q104" s="90"/>
      <c r="R104" s="90"/>
      <c r="S104" s="90"/>
      <c r="T104" s="90"/>
      <c r="U104" s="90"/>
      <c r="V104" s="90"/>
      <c r="W104" s="90"/>
      <c r="X104" s="90"/>
    </row>
    <row r="105">
      <c r="A105" s="90"/>
      <c r="B105" s="72" t="s">
        <v>373</v>
      </c>
      <c r="C105" s="102">
        <v>2.0</v>
      </c>
      <c r="D105" s="102">
        <v>1.0</v>
      </c>
      <c r="E105" s="97">
        <v>2.0</v>
      </c>
      <c r="F105" s="106">
        <f t="shared" si="4"/>
        <v>5</v>
      </c>
      <c r="G105" s="90"/>
      <c r="H105" s="90"/>
      <c r="I105" s="90"/>
      <c r="J105" s="90"/>
      <c r="K105" s="90"/>
      <c r="L105" s="90"/>
      <c r="M105" s="90"/>
      <c r="N105" s="90"/>
      <c r="O105" s="90"/>
      <c r="P105" s="90"/>
      <c r="Q105" s="90"/>
      <c r="R105" s="90"/>
      <c r="S105" s="90"/>
      <c r="T105" s="90"/>
      <c r="U105" s="90"/>
      <c r="V105" s="90"/>
      <c r="W105" s="90"/>
      <c r="X105" s="90"/>
    </row>
    <row r="106">
      <c r="A106" s="90"/>
      <c r="B106" s="72" t="s">
        <v>1006</v>
      </c>
      <c r="C106" s="102">
        <v>2.0</v>
      </c>
      <c r="D106" s="97">
        <v>1.0</v>
      </c>
      <c r="E106" s="97">
        <v>1.0</v>
      </c>
      <c r="F106" s="106">
        <f t="shared" si="4"/>
        <v>4</v>
      </c>
      <c r="G106" s="90"/>
      <c r="H106" s="90"/>
      <c r="I106" s="90"/>
      <c r="J106" s="90"/>
      <c r="K106" s="90"/>
      <c r="L106" s="90"/>
      <c r="M106" s="90"/>
      <c r="N106" s="90"/>
      <c r="O106" s="90"/>
      <c r="P106" s="90"/>
      <c r="Q106" s="90"/>
      <c r="R106" s="90"/>
      <c r="S106" s="90"/>
      <c r="T106" s="90"/>
      <c r="U106" s="90"/>
      <c r="V106" s="90"/>
      <c r="W106" s="90"/>
      <c r="X106" s="90"/>
    </row>
    <row r="107">
      <c r="A107" s="90"/>
      <c r="B107" s="72" t="s">
        <v>378</v>
      </c>
      <c r="C107" s="102">
        <v>2.0</v>
      </c>
      <c r="D107" s="97">
        <v>1.0</v>
      </c>
      <c r="E107" s="72"/>
      <c r="F107" s="106">
        <f t="shared" si="4"/>
        <v>3</v>
      </c>
      <c r="G107" s="90"/>
      <c r="H107" s="90"/>
      <c r="I107" s="90"/>
      <c r="J107" s="90"/>
      <c r="K107" s="90"/>
      <c r="L107" s="90"/>
      <c r="M107" s="90"/>
      <c r="N107" s="90"/>
      <c r="O107" s="90"/>
      <c r="P107" s="90"/>
      <c r="Q107" s="90"/>
      <c r="R107" s="90"/>
      <c r="S107" s="90"/>
      <c r="T107" s="90"/>
      <c r="U107" s="90"/>
      <c r="V107" s="90"/>
      <c r="W107" s="90"/>
      <c r="X107" s="90"/>
    </row>
    <row r="108">
      <c r="A108" s="90"/>
      <c r="B108" s="72" t="s">
        <v>1016</v>
      </c>
      <c r="C108" s="102">
        <v>2.0</v>
      </c>
      <c r="D108" s="72"/>
      <c r="E108" s="97">
        <v>1.0</v>
      </c>
      <c r="F108" s="106">
        <f t="shared" si="4"/>
        <v>3</v>
      </c>
      <c r="G108" s="90"/>
      <c r="H108" s="90"/>
      <c r="I108" s="90"/>
      <c r="J108" s="90"/>
      <c r="K108" s="90"/>
      <c r="L108" s="90"/>
      <c r="M108" s="90"/>
      <c r="N108" s="90"/>
      <c r="O108" s="90"/>
      <c r="P108" s="90"/>
      <c r="Q108" s="90"/>
      <c r="R108" s="90"/>
      <c r="S108" s="90"/>
      <c r="T108" s="90"/>
      <c r="U108" s="90"/>
      <c r="V108" s="90"/>
      <c r="W108" s="90"/>
      <c r="X108" s="90"/>
    </row>
    <row r="109">
      <c r="A109" s="90"/>
      <c r="B109" s="72" t="s">
        <v>921</v>
      </c>
      <c r="C109" s="102">
        <v>2.0</v>
      </c>
      <c r="D109" s="73"/>
      <c r="E109" s="102">
        <v>1.0</v>
      </c>
      <c r="F109" s="106">
        <f t="shared" si="4"/>
        <v>3</v>
      </c>
      <c r="G109" s="90"/>
      <c r="H109" s="90"/>
      <c r="I109" s="90"/>
      <c r="J109" s="90"/>
      <c r="K109" s="90"/>
      <c r="L109" s="90"/>
      <c r="M109" s="90"/>
      <c r="N109" s="90"/>
      <c r="O109" s="90"/>
      <c r="P109" s="90"/>
      <c r="Q109" s="90"/>
      <c r="R109" s="90"/>
      <c r="S109" s="90"/>
      <c r="T109" s="90"/>
      <c r="U109" s="90"/>
      <c r="V109" s="90"/>
      <c r="W109" s="90"/>
      <c r="X109" s="90"/>
    </row>
    <row r="110">
      <c r="A110" s="90"/>
      <c r="B110" s="72" t="s">
        <v>1017</v>
      </c>
      <c r="C110" s="102">
        <v>2.0</v>
      </c>
      <c r="D110" s="72"/>
      <c r="E110" s="72"/>
      <c r="F110" s="106">
        <f t="shared" si="4"/>
        <v>2</v>
      </c>
      <c r="G110" s="90"/>
      <c r="H110" s="90"/>
      <c r="I110" s="90"/>
      <c r="J110" s="90"/>
      <c r="K110" s="90"/>
      <c r="L110" s="90"/>
      <c r="M110" s="90"/>
      <c r="N110" s="90"/>
      <c r="O110" s="90"/>
      <c r="P110" s="90"/>
      <c r="Q110" s="90"/>
      <c r="R110" s="90"/>
      <c r="S110" s="90"/>
      <c r="T110" s="90"/>
      <c r="U110" s="90"/>
      <c r="V110" s="90"/>
      <c r="W110" s="90"/>
      <c r="X110" s="90"/>
    </row>
    <row r="111">
      <c r="A111" s="90"/>
      <c r="B111" s="72" t="s">
        <v>1012</v>
      </c>
      <c r="C111" s="102">
        <v>1.0</v>
      </c>
      <c r="D111" s="102">
        <v>1.0</v>
      </c>
      <c r="E111" s="72"/>
      <c r="F111" s="106">
        <f t="shared" si="4"/>
        <v>2</v>
      </c>
      <c r="G111" s="90"/>
      <c r="H111" s="90"/>
      <c r="I111" s="90"/>
      <c r="J111" s="90"/>
      <c r="K111" s="90"/>
      <c r="L111" s="90"/>
      <c r="M111" s="90"/>
      <c r="N111" s="90"/>
      <c r="O111" s="90"/>
      <c r="P111" s="90"/>
      <c r="Q111" s="90"/>
      <c r="R111" s="90"/>
      <c r="S111" s="90"/>
      <c r="T111" s="90"/>
      <c r="U111" s="90"/>
      <c r="V111" s="90"/>
      <c r="W111" s="90"/>
      <c r="X111" s="90"/>
    </row>
    <row r="112">
      <c r="A112" s="90"/>
      <c r="B112" s="72" t="s">
        <v>1015</v>
      </c>
      <c r="C112" s="102">
        <v>1.0</v>
      </c>
      <c r="D112" s="72"/>
      <c r="E112" s="72"/>
      <c r="F112" s="106">
        <f t="shared" si="4"/>
        <v>1</v>
      </c>
      <c r="G112" s="90"/>
      <c r="H112" s="90"/>
      <c r="I112" s="90"/>
      <c r="J112" s="90"/>
      <c r="K112" s="90"/>
      <c r="L112" s="90"/>
      <c r="M112" s="90"/>
      <c r="N112" s="90"/>
      <c r="O112" s="90"/>
      <c r="P112" s="90"/>
      <c r="Q112" s="90"/>
      <c r="R112" s="90"/>
      <c r="S112" s="90"/>
      <c r="T112" s="90"/>
      <c r="U112" s="90"/>
      <c r="V112" s="90"/>
      <c r="W112" s="90"/>
      <c r="X112" s="90"/>
    </row>
    <row r="113">
      <c r="A113" s="90"/>
      <c r="B113" s="107" t="s">
        <v>1014</v>
      </c>
      <c r="C113" s="102">
        <v>1.0</v>
      </c>
      <c r="D113" s="72"/>
      <c r="E113" s="72"/>
      <c r="F113" s="106">
        <f t="shared" si="4"/>
        <v>1</v>
      </c>
      <c r="G113" s="90"/>
      <c r="H113" s="90"/>
      <c r="I113" s="90"/>
      <c r="J113" s="90"/>
      <c r="K113" s="90"/>
      <c r="L113" s="90"/>
      <c r="M113" s="90"/>
      <c r="N113" s="90"/>
      <c r="O113" s="90"/>
      <c r="P113" s="90"/>
      <c r="Q113" s="90"/>
      <c r="R113" s="90"/>
      <c r="S113" s="90"/>
      <c r="T113" s="90"/>
      <c r="U113" s="90"/>
      <c r="V113" s="90"/>
      <c r="W113" s="90"/>
      <c r="X113" s="90"/>
    </row>
    <row r="114">
      <c r="A114" s="90"/>
      <c r="B114" s="72" t="s">
        <v>1013</v>
      </c>
      <c r="C114" s="102">
        <v>1.0</v>
      </c>
      <c r="D114" s="73"/>
      <c r="E114" s="73"/>
      <c r="F114" s="106">
        <f t="shared" si="4"/>
        <v>1</v>
      </c>
      <c r="G114" s="90"/>
      <c r="H114" s="90"/>
      <c r="I114" s="90"/>
      <c r="J114" s="90"/>
      <c r="K114" s="90"/>
      <c r="L114" s="90"/>
      <c r="M114" s="90"/>
      <c r="N114" s="90"/>
      <c r="O114" s="90"/>
      <c r="P114" s="90"/>
      <c r="Q114" s="90"/>
      <c r="R114" s="90"/>
      <c r="S114" s="90"/>
      <c r="T114" s="90"/>
      <c r="U114" s="90"/>
      <c r="V114" s="90"/>
      <c r="W114" s="90"/>
      <c r="X114" s="90"/>
    </row>
    <row r="115">
      <c r="A115" s="90"/>
      <c r="B115" s="101"/>
      <c r="C115" s="73"/>
      <c r="D115" s="72"/>
      <c r="E115" s="72"/>
      <c r="F115" s="90">
        <v>96.0</v>
      </c>
      <c r="G115" s="90"/>
      <c r="H115" s="90"/>
      <c r="I115" s="90"/>
      <c r="J115" s="90"/>
      <c r="K115" s="90"/>
      <c r="L115" s="90"/>
      <c r="M115" s="90"/>
      <c r="N115" s="90"/>
      <c r="O115" s="90"/>
      <c r="P115" s="90"/>
      <c r="Q115" s="90"/>
      <c r="R115" s="90"/>
      <c r="S115" s="90"/>
      <c r="T115" s="90"/>
      <c r="U115" s="90"/>
      <c r="V115" s="90"/>
      <c r="W115" s="90"/>
      <c r="X115" s="90"/>
    </row>
    <row r="11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row>
    <row r="117">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row>
    <row r="118">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row r="119">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row>
    <row r="120">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row>
    <row r="121">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row>
    <row r="12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row>
    <row r="123">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row>
    <row r="124">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row>
    <row r="12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row>
    <row r="12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row>
    <row r="127">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row>
    <row r="128">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row>
    <row r="129">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row>
    <row r="130">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row>
    <row r="131">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row>
    <row r="132">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row>
    <row r="133">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row>
    <row r="134">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row>
    <row r="13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row>
    <row r="136">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row>
    <row r="137">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row>
    <row r="138">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row>
    <row r="139">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row>
    <row r="140">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row>
    <row r="141">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row>
    <row r="142">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row>
    <row r="143">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row>
    <row r="144">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row>
    <row r="14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row>
    <row r="146">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row>
    <row r="147">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row>
    <row r="148">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row>
    <row r="149">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row>
    <row r="150">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row>
    <row r="151">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row>
    <row r="152">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row>
    <row r="153">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row>
    <row r="154">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row>
    <row r="15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row>
    <row r="156">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row>
    <row r="157">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row>
    <row r="158">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row>
    <row r="159">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row>
    <row r="160">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row>
    <row r="161">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row>
    <row r="162">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row>
    <row r="163">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row>
    <row r="164">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row>
    <row r="16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row>
    <row r="166">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row>
    <row r="167">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row>
    <row r="168">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row>
    <row r="169">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row>
    <row r="170">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row>
    <row r="171">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row>
    <row r="17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row>
    <row r="173">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row>
    <row r="174">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row>
    <row r="17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row>
    <row r="176">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row>
    <row r="177">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row>
    <row r="178">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row>
    <row r="179">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row>
    <row r="180">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row>
    <row r="181">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row>
    <row r="182">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row>
    <row r="183">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row>
    <row r="184">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row>
    <row r="18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row>
    <row r="186">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row>
    <row r="187">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row>
    <row r="188">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row>
    <row r="189">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row>
    <row r="190">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row>
    <row r="191">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row>
    <row r="192">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row>
    <row r="193">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row>
    <row r="194">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row>
    <row r="19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row>
    <row r="196">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row>
    <row r="197">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row>
    <row r="198">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row>
    <row r="199">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row>
    <row r="200">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row>
    <row r="201">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row>
    <row r="202">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row>
    <row r="203">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row>
    <row r="204">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row>
    <row r="20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row>
    <row r="206">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row>
    <row r="207">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row>
    <row r="208">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row>
    <row r="209">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row>
    <row r="210">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row>
    <row r="211">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row>
    <row r="212">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row>
    <row r="213">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row>
    <row r="214">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row>
    <row r="21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row>
    <row r="216">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row>
    <row r="217">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row>
    <row r="218">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row>
    <row r="219">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row>
    <row r="220">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row>
    <row r="221">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row>
    <row r="222">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row>
    <row r="223">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row>
    <row r="224">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row>
    <row r="22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row>
    <row r="226">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row>
    <row r="227">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row>
    <row r="228">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row>
    <row r="229">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row>
    <row r="230">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row>
    <row r="231">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row>
    <row r="232">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row>
    <row r="233">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row>
    <row r="234">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row>
    <row r="23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row>
    <row r="236">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row>
    <row r="237">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row>
    <row r="238">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row>
    <row r="239">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row>
    <row r="240">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row>
    <row r="241">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row>
    <row r="242">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row>
    <row r="243">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row>
    <row r="244">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row>
    <row r="24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row>
    <row r="246">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row>
    <row r="247">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row>
    <row r="248">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row>
    <row r="249">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row>
    <row r="250">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row>
    <row r="251">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row>
    <row r="252">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row>
    <row r="253">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row>
    <row r="254">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row>
    <row r="25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row>
    <row r="256">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row>
    <row r="257">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row>
    <row r="258">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row>
    <row r="259">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row>
    <row r="260">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row>
    <row r="261">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row>
    <row r="262">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row>
    <row r="263">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row>
    <row r="264">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row>
    <row r="26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row>
    <row r="266">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row>
    <row r="267">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row>
    <row r="268">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row>
    <row r="269">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row>
    <row r="270">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row>
    <row r="271">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row>
    <row r="272">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row>
    <row r="273">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row>
    <row r="274">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row>
    <row r="27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row>
    <row r="276">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row>
    <row r="277">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row>
    <row r="278">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row>
    <row r="279">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row>
    <row r="280">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row>
    <row r="281">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row>
    <row r="282">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row>
    <row r="283">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row>
    <row r="284">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row>
    <row r="28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row>
    <row r="286">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row>
    <row r="287">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row>
    <row r="288">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row>
    <row r="289">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row>
    <row r="290">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row>
    <row r="291">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row>
    <row r="292">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row>
    <row r="293">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row>
    <row r="294">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row>
    <row r="29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row>
    <row r="296">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row>
    <row r="297">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row>
    <row r="298">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row>
    <row r="299">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row>
    <row r="300">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row>
    <row r="301">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row>
    <row r="302">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row>
    <row r="303">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row>
    <row r="304">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row>
    <row r="30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row>
    <row r="306">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row>
    <row r="307">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row>
    <row r="308">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row>
    <row r="309">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row>
    <row r="310">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row>
    <row r="311">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row>
    <row r="312">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row>
    <row r="313">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row>
    <row r="314">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row>
    <row r="31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row>
    <row r="316">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row>
    <row r="317">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row>
    <row r="318">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row>
    <row r="319">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row>
    <row r="320">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row>
    <row r="321">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row>
    <row r="322">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row>
    <row r="323">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row>
    <row r="324">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row>
    <row r="32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row>
    <row r="326">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row>
    <row r="327">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row>
    <row r="328">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row>
    <row r="329">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row>
    <row r="330">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row>
    <row r="331">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row>
    <row r="332">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row>
    <row r="333">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row>
    <row r="334">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row>
    <row r="33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row>
    <row r="336">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row>
    <row r="337">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row>
    <row r="338">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row>
    <row r="339">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row>
    <row r="340">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row>
    <row r="341">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row>
    <row r="342">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row>
    <row r="343">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row>
    <row r="344">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row>
    <row r="34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row>
    <row r="346">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row>
    <row r="347">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row>
    <row r="348">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row>
    <row r="349">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row>
    <row r="350">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row>
    <row r="351">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row>
    <row r="352">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row>
    <row r="353">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row>
    <row r="354">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row>
    <row r="35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row>
    <row r="356">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row>
    <row r="357">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row>
    <row r="358">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row>
    <row r="359">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row>
    <row r="360">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row>
    <row r="361">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row>
    <row r="362">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row>
    <row r="363">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row>
    <row r="364">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row>
    <row r="36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row>
    <row r="366">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row>
    <row r="367">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row>
    <row r="368">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row>
    <row r="369">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row>
    <row r="370">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row>
    <row r="371">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row>
    <row r="372">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row>
    <row r="373">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row>
    <row r="374">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row>
    <row r="37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row>
    <row r="376">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row>
    <row r="377">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row>
    <row r="378">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row>
    <row r="379">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row>
    <row r="380">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row>
    <row r="381">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row>
    <row r="382">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row>
    <row r="383">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row>
    <row r="384">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row>
    <row r="38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row>
    <row r="386">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row>
    <row r="387">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row>
    <row r="388">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row>
    <row r="389">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row>
    <row r="390">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row>
    <row r="391">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row>
    <row r="392">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row>
    <row r="393">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row>
    <row r="394">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row>
    <row r="39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row>
    <row r="396">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row>
    <row r="397">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row>
    <row r="398">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row>
    <row r="399">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row>
    <row r="400">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row>
    <row r="401">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row>
    <row r="402">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row>
    <row r="403">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row>
    <row r="404">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row>
    <row r="40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row>
    <row r="406">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row>
    <row r="407">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row>
    <row r="408">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row>
    <row r="409">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row>
    <row r="410">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row>
    <row r="411">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row>
    <row r="412">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row>
    <row r="413">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row>
    <row r="414">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row>
    <row r="415">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row>
    <row r="416">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row>
    <row r="417">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row>
    <row r="418">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row>
    <row r="419">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row>
    <row r="420">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row>
    <row r="421">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row>
    <row r="422">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row>
    <row r="423">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row>
    <row r="424">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row>
    <row r="425">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row>
    <row r="426">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row>
    <row r="427">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row>
    <row r="428">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row>
    <row r="429">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row>
    <row r="430">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row>
    <row r="431">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row>
    <row r="432">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row>
    <row r="433">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row>
    <row r="434">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row>
    <row r="435">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row>
    <row r="436">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row>
    <row r="437">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row>
    <row r="438">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row>
    <row r="439">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row>
    <row r="440">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row>
    <row r="441">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row>
    <row r="442">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row>
    <row r="443">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row>
    <row r="444">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row>
    <row r="445">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row>
    <row r="446">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row>
    <row r="447">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row>
    <row r="448">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row>
    <row r="449">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row>
    <row r="450">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row>
    <row r="451">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row>
    <row r="452">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row>
    <row r="453">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row>
    <row r="454">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row>
    <row r="455">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row>
    <row r="456">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row>
    <row r="457">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row>
    <row r="458">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row>
    <row r="459">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row>
    <row r="460">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row>
    <row r="461">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row>
    <row r="462">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row>
    <row r="463">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row>
    <row r="464">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row>
    <row r="465">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row>
    <row r="466">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row>
    <row r="467">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row>
    <row r="468">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row>
    <row r="469">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row>
    <row r="470">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row>
    <row r="471">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row>
    <row r="472">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row>
    <row r="473">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row>
    <row r="474">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row>
    <row r="475">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row>
    <row r="476">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row>
    <row r="477">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row>
    <row r="478">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row>
    <row r="479">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row>
    <row r="480">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row>
    <row r="481">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row>
    <row r="482">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row>
    <row r="483">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row>
    <row r="484">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row>
    <row r="485">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row>
    <row r="486">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row>
    <row r="487">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row>
    <row r="488">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row>
    <row r="489">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row>
    <row r="490">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row>
    <row r="491">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row>
    <row r="492">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row>
    <row r="493">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row>
    <row r="494">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row>
    <row r="495">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row>
    <row r="496">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row>
    <row r="497">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row>
    <row r="498">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row>
    <row r="499">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row>
    <row r="500">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row>
    <row r="501">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row>
    <row r="502">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row>
    <row r="503">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row>
    <row r="504">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row>
    <row r="505">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row>
    <row r="506">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row>
    <row r="507">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row>
    <row r="508">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row>
    <row r="509">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row>
    <row r="510">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row>
    <row r="511">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row>
    <row r="512">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row>
    <row r="513">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row>
    <row r="514">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row>
    <row r="515">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row>
    <row r="516">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row>
    <row r="517">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row>
    <row r="518">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row>
    <row r="519">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row>
    <row r="520">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row>
    <row r="521">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row>
    <row r="522">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row>
    <row r="523">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row>
    <row r="524">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row>
    <row r="525">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row>
    <row r="526">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row>
    <row r="527">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row>
    <row r="528">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row>
    <row r="529">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row>
    <row r="530">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row>
    <row r="531">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row>
    <row r="532">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row>
    <row r="533">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row>
    <row r="534">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row>
    <row r="535">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row>
    <row r="536">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row>
    <row r="537">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row>
    <row r="538">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row>
    <row r="539">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row>
    <row r="540">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row>
    <row r="541">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row>
    <row r="542">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row>
    <row r="543">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row>
    <row r="544">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row>
    <row r="545">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row>
    <row r="546">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row>
    <row r="547">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row>
    <row r="548">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row>
    <row r="549">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row>
    <row r="550">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row>
    <row r="551">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row>
    <row r="552">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row>
    <row r="553">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row>
    <row r="554">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row>
    <row r="555">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row>
    <row r="556">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row>
    <row r="557">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row>
    <row r="558">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row>
    <row r="559">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row>
    <row r="560">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row>
    <row r="561">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row>
    <row r="562">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row>
    <row r="563">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row>
    <row r="564">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row>
    <row r="565">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row>
    <row r="566">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row>
    <row r="567">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row>
    <row r="568">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row>
    <row r="569">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row>
    <row r="570">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row>
    <row r="571">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row>
    <row r="572">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row>
    <row r="573">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row>
    <row r="574">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row>
    <row r="575">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row>
    <row r="576">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row>
    <row r="577">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row>
    <row r="578">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row>
    <row r="579">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row>
    <row r="580">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row>
    <row r="581">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row>
    <row r="582">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row>
    <row r="583">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row>
    <row r="584">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row>
    <row r="585">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row>
    <row r="586">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row>
    <row r="587">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row>
    <row r="588">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row>
    <row r="589">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row>
    <row r="590">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row>
    <row r="591">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row>
    <row r="592">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row>
    <row r="593">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row>
    <row r="594">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row>
    <row r="595">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row>
    <row r="596">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row>
    <row r="597">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row>
    <row r="598">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row>
    <row r="599">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row>
    <row r="600">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row>
    <row r="601">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row>
    <row r="602">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row>
    <row r="603">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row>
    <row r="604">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row>
    <row r="605">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row>
    <row r="606">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row>
    <row r="607">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row>
    <row r="608">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row>
    <row r="609">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row>
    <row r="610">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row>
    <row r="611">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row>
    <row r="612">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row>
    <row r="613">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row>
    <row r="614">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row>
    <row r="615">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row>
    <row r="616">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row>
    <row r="617">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row>
    <row r="618">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row>
    <row r="619">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row>
    <row r="620">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row>
    <row r="621">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row>
    <row r="622">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row>
    <row r="623">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row>
    <row r="624">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row>
    <row r="625">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row>
    <row r="626">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row>
    <row r="627">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row>
    <row r="628">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row>
    <row r="629">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row>
    <row r="630">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row>
    <row r="631">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row>
    <row r="632">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row>
    <row r="633">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row>
    <row r="634">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row>
    <row r="635">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row>
    <row r="636">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row>
    <row r="637">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row>
    <row r="638">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row>
    <row r="639">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row>
    <row r="640">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row>
    <row r="641">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row>
    <row r="642">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row>
    <row r="643">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row>
    <row r="644">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row>
    <row r="645">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row>
    <row r="646">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row>
    <row r="647">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row>
    <row r="648">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row>
    <row r="649">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row>
    <row r="650">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row>
    <row r="651">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row>
    <row r="652">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row>
    <row r="653">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row>
    <row r="654">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row>
    <row r="655">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row>
    <row r="656">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row>
    <row r="657">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row>
    <row r="658">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row>
    <row r="659">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row>
    <row r="660">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row>
    <row r="661">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row>
    <row r="662">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row>
    <row r="663">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row>
    <row r="664">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row>
    <row r="665">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row>
    <row r="666">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row>
    <row r="667">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row>
    <row r="668">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row>
    <row r="669">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row>
    <row r="670">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row>
    <row r="671">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row>
    <row r="672">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row>
    <row r="673">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row>
    <row r="674">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row>
    <row r="675">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row>
    <row r="676">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row>
    <row r="677">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row>
    <row r="678">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row>
    <row r="679">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row>
    <row r="680">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row>
    <row r="681">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row>
    <row r="682">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row>
    <row r="683">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row>
    <row r="684">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row>
    <row r="685">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row>
    <row r="686">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row>
    <row r="687">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row>
    <row r="688">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row>
    <row r="689">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row>
    <row r="690">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row>
    <row r="691">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row>
    <row r="692">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row>
    <row r="693">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row>
    <row r="694">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row>
    <row r="695">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row>
    <row r="696">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row>
    <row r="697">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row>
    <row r="698">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row>
    <row r="699">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row>
    <row r="700">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row>
    <row r="701">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row>
    <row r="702">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row>
    <row r="703">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row>
    <row r="704">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row>
    <row r="705">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row>
    <row r="706">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row>
    <row r="707">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row>
    <row r="708">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row>
    <row r="709">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row>
    <row r="710">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row>
    <row r="711">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row>
    <row r="712">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row>
    <row r="713">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row>
    <row r="714">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row>
    <row r="715">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row>
    <row r="716">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row>
    <row r="717">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row>
    <row r="718">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row>
    <row r="719">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row>
    <row r="720">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row>
    <row r="721">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row>
    <row r="722">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row>
    <row r="723">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row>
    <row r="724">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row>
    <row r="725">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row>
    <row r="726">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row>
    <row r="727">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row>
    <row r="728">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row>
    <row r="729">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row>
    <row r="730">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row>
    <row r="731">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row>
    <row r="732">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row>
    <row r="733">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row>
    <row r="734">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row>
    <row r="735">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row>
    <row r="736">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row>
    <row r="737">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row>
    <row r="738">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row>
    <row r="739">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row>
    <row r="740">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row>
    <row r="741">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row>
    <row r="742">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row>
    <row r="743">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row>
    <row r="744">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row>
    <row r="745">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row>
    <row r="746">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row>
    <row r="747">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row>
    <row r="748">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row>
    <row r="749">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row>
    <row r="750">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row>
    <row r="751">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row>
    <row r="752">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row>
    <row r="753">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row>
    <row r="754">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row>
    <row r="755">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row>
    <row r="756">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row>
    <row r="757">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row>
    <row r="758">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row>
    <row r="759">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row>
    <row r="760">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row>
    <row r="761">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row>
    <row r="762">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row>
    <row r="763">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row>
    <row r="764">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row>
    <row r="765">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row>
    <row r="766">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row>
    <row r="767">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row>
    <row r="768">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row>
    <row r="769">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row>
    <row r="770">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row>
    <row r="771">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row>
    <row r="772">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row>
    <row r="773">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row>
    <row r="774">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row>
    <row r="775">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row>
    <row r="776">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row>
    <row r="777">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row>
    <row r="778">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row>
    <row r="779">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row>
    <row r="780">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row>
    <row r="781">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row>
    <row r="782">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row>
    <row r="783">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row>
    <row r="784">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row>
    <row r="785">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row>
    <row r="786">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row>
    <row r="787">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row>
    <row r="788">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row>
    <row r="789">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row>
    <row r="790">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row>
    <row r="791">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row>
    <row r="792">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row>
    <row r="793">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row>
    <row r="794">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row>
    <row r="795">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row>
    <row r="796">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row>
    <row r="797">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row>
    <row r="798">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row>
    <row r="799">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row>
    <row r="800">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row>
    <row r="801">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row>
    <row r="802">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row>
    <row r="803">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row>
    <row r="804">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row>
    <row r="805">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row>
    <row r="806">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row>
    <row r="807">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row>
    <row r="808">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row>
    <row r="809">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row>
    <row r="810">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row>
    <row r="811">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row>
    <row r="812">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row>
    <row r="813">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row>
    <row r="814">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row>
    <row r="815">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row>
    <row r="816">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row>
    <row r="817">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row>
    <row r="818">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row>
    <row r="819">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row>
    <row r="820">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row>
    <row r="821">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row>
    <row r="822">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row>
    <row r="823">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row>
    <row r="824">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row>
    <row r="825">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row>
    <row r="826">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row>
    <row r="827">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row>
    <row r="828">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row>
    <row r="829">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row>
    <row r="830">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row>
    <row r="831">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row>
    <row r="832">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row>
    <row r="833">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row>
    <row r="834">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row>
    <row r="835">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row>
    <row r="836">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row>
    <row r="837">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row>
    <row r="838">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row>
    <row r="839">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row>
    <row r="840">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row>
    <row r="841">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row>
    <row r="842">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row>
    <row r="843">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row>
    <row r="844">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row>
    <row r="845">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row>
    <row r="846">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row>
    <row r="847">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row>
    <row r="848">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row>
    <row r="849">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row>
    <row r="850">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row>
    <row r="851">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row>
    <row r="852">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row>
    <row r="853">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row>
    <row r="854">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row>
    <row r="855">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row>
    <row r="856">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row>
    <row r="857">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row>
    <row r="858">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row>
    <row r="859">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row>
    <row r="860">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row>
    <row r="861">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row>
    <row r="862">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row>
    <row r="863">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row>
    <row r="864">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row>
    <row r="865">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row>
    <row r="866">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row>
    <row r="867">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row>
    <row r="868">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row>
    <row r="869">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row>
    <row r="870">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row>
    <row r="871">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row>
    <row r="872">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row>
    <row r="873">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row>
    <row r="874">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row>
    <row r="875">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row>
    <row r="876">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row>
    <row r="877">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row>
    <row r="878">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row>
    <row r="879">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row>
    <row r="880">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row>
    <row r="881">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row>
    <row r="882">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row>
    <row r="883">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row>
    <row r="884">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row>
    <row r="885">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row>
    <row r="886">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row>
    <row r="887">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row>
    <row r="888">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row>
    <row r="889">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row>
    <row r="890">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row>
    <row r="891">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row>
    <row r="892">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row>
    <row r="893">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row>
    <row r="894">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row>
    <row r="895">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row>
    <row r="896">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row>
    <row r="897">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row>
    <row r="898">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row>
    <row r="899">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row>
    <row r="900">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row>
    <row r="901">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row>
    <row r="902">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row>
    <row r="903">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row>
    <row r="904">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row>
    <row r="905">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row>
    <row r="906">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row>
    <row r="907">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row>
    <row r="908">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row>
    <row r="909">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row>
    <row r="910">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row>
    <row r="911">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row>
    <row r="912">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row>
    <row r="913">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row>
    <row r="914">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row>
    <row r="915">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row>
    <row r="916">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row>
    <row r="917">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row>
    <row r="918">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row>
    <row r="919">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row>
    <row r="920">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row>
    <row r="921">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row>
    <row r="922">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row>
    <row r="923">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row>
    <row r="924">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row>
    <row r="925">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row>
    <row r="926">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row>
    <row r="927">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row>
    <row r="928">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row>
    <row r="929">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row>
    <row r="930">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row>
    <row r="931">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row>
    <row r="932">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row>
    <row r="933">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row>
    <row r="934">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row>
    <row r="935">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row>
    <row r="936">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row>
    <row r="937">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row>
    <row r="938">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row>
    <row r="939">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row>
    <row r="940">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row>
    <row r="941">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row>
    <row r="942">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row>
    <row r="943">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row>
    <row r="944">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row>
    <row r="945">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row>
    <row r="946">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row>
    <row r="947">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row>
    <row r="948">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row>
    <row r="949">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row>
    <row r="950">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row>
    <row r="951">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row>
    <row r="952">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row>
    <row r="953">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row>
    <row r="954">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row>
    <row r="955">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row>
    <row r="956">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row>
    <row r="957">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row>
    <row r="958">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row>
    <row r="959">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row>
    <row r="960">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row>
    <row r="961">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row>
    <row r="962">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row>
    <row r="963">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row>
    <row r="964">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row>
    <row r="965">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row>
    <row r="966">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row>
    <row r="967">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row>
    <row r="968">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row>
    <row r="969">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row>
    <row r="970">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row>
    <row r="971">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row>
    <row r="972">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row>
    <row r="973">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row>
    <row r="974">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row>
    <row r="975">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row>
    <row r="976">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row>
    <row r="977">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row>
    <row r="978">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row>
    <row r="979">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row>
    <row r="980">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row>
    <row r="981">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row>
    <row r="982">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row>
    <row r="983">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row>
    <row r="984">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row>
    <row r="985">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row>
    <row r="986">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row>
    <row r="987">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row>
    <row r="988">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row>
    <row r="989">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row>
    <row r="990">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row>
    <row r="991">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row>
    <row r="992">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row>
    <row r="993">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row>
    <row r="994">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row>
    <row r="995">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row>
    <row r="996">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row>
    <row r="997">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row>
    <row r="998">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row>
  </sheetData>
  <mergeCells count="10">
    <mergeCell ref="B68:C69"/>
    <mergeCell ref="B93:C94"/>
    <mergeCell ref="C97:E97"/>
    <mergeCell ref="B3:C4"/>
    <mergeCell ref="C7:D7"/>
    <mergeCell ref="E7:J7"/>
    <mergeCell ref="B39:C40"/>
    <mergeCell ref="C42:E42"/>
    <mergeCell ref="C71:D71"/>
    <mergeCell ref="E71:J71"/>
  </mergeCells>
  <conditionalFormatting sqref="C99:E114">
    <cfRule type="colorScale" priority="1">
      <colorScale>
        <cfvo type="min"/>
        <cfvo type="max"/>
        <color rgb="FFC9DAF8"/>
        <color rgb="FF3D85C6"/>
      </colorScale>
    </cfRule>
  </conditionalFormatting>
  <conditionalFormatting sqref="C73:J89">
    <cfRule type="colorScale" priority="2">
      <colorScale>
        <cfvo type="min"/>
        <cfvo type="max"/>
        <color rgb="FF9FC5E8"/>
        <color rgb="FF3D85C6"/>
      </colorScale>
    </cfRule>
  </conditionalFormatting>
  <conditionalFormatting sqref="C44:E64">
    <cfRule type="colorScale" priority="3">
      <colorScale>
        <cfvo type="min"/>
        <cfvo type="percentile" val="50"/>
        <cfvo type="max"/>
        <color rgb="FFCFE2F3"/>
        <color rgb="FF9FC5E8"/>
        <color rgb="FF3D85C6"/>
      </colorScale>
    </cfRule>
  </conditionalFormatting>
  <conditionalFormatting sqref="C9:J35">
    <cfRule type="colorScale" priority="4">
      <colorScale>
        <cfvo type="min"/>
        <cfvo type="percentile" val="50"/>
        <cfvo type="max"/>
        <color rgb="FFCFE2F3"/>
        <color rgb="FF6FA8DC"/>
        <color rgb="FF3D85C6"/>
      </colorScale>
    </cfRule>
  </conditionalFormatting>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2021-01-14T11:28:46Z</dcterms:created>
  <dc:creator>jorge_000</dc:creator>
</cp:coreProperties>
</file>